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9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0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1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20" windowWidth="15570" windowHeight="7650"/>
  </bookViews>
  <sheets>
    <sheet name="SEKTÖR (U S D)" sheetId="1" r:id="rId1"/>
    <sheet name="Seçilmiş İstatistikler" sheetId="14" r:id="rId2"/>
    <sheet name="SEKTÖR (TL)" sheetId="2" r:id="rId3"/>
    <sheet name="USDvsTL" sheetId="3" r:id="rId4"/>
    <sheet name="GEN.SEK." sheetId="4" r:id="rId5"/>
    <sheet name="Toplam İhracat Grafik" sheetId="15" r:id="rId6"/>
    <sheet name="ÜLKE" sheetId="23" r:id="rId7"/>
    <sheet name="KARŞL." sheetId="16" r:id="rId8"/>
    <sheet name="SEKT1" sheetId="17" r:id="rId9"/>
    <sheet name="SEKT2 " sheetId="18" r:id="rId10"/>
    <sheet name="SEKT3 " sheetId="19" r:id="rId11"/>
    <sheet name="SEKT4 " sheetId="20" r:id="rId12"/>
    <sheet name="SEKT5 " sheetId="21" r:id="rId13"/>
    <sheet name="2002-2014 AYLIK İHR" sheetId="22" r:id="rId14"/>
  </sheets>
  <calcPr calcId="152511"/>
</workbook>
</file>

<file path=xl/calcChain.xml><?xml version="1.0" encoding="utf-8"?>
<calcChain xmlns="http://schemas.openxmlformats.org/spreadsheetml/2006/main">
  <c r="D68" i="14" l="1"/>
  <c r="D69" i="14"/>
  <c r="D70" i="14"/>
  <c r="D71" i="14"/>
  <c r="D72" i="14"/>
  <c r="D73" i="14"/>
  <c r="D74" i="14"/>
  <c r="D75" i="14"/>
  <c r="D76" i="14"/>
  <c r="D67" i="14"/>
  <c r="K46" i="2" l="1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J46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G46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F46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O5" i="23" l="1"/>
  <c r="O6" i="23"/>
  <c r="O7" i="23"/>
  <c r="O8" i="23"/>
  <c r="O9" i="23"/>
  <c r="O10" i="23"/>
  <c r="O11" i="23"/>
  <c r="O12" i="23"/>
  <c r="O13" i="23"/>
  <c r="O14" i="23"/>
  <c r="O15" i="23"/>
  <c r="O16" i="23"/>
  <c r="O17" i="23"/>
  <c r="O18" i="23"/>
  <c r="O19" i="23"/>
  <c r="O20" i="23"/>
  <c r="O21" i="23"/>
  <c r="O22" i="23"/>
  <c r="O23" i="23"/>
  <c r="O24" i="23"/>
  <c r="M22" i="4" l="1"/>
  <c r="L22" i="4"/>
  <c r="M21" i="4"/>
  <c r="L21" i="4"/>
  <c r="M20" i="4"/>
  <c r="L20" i="4"/>
  <c r="M19" i="4"/>
  <c r="L19" i="4"/>
  <c r="M18" i="4"/>
  <c r="L18" i="4"/>
  <c r="M17" i="4"/>
  <c r="L17" i="4"/>
  <c r="M16" i="4"/>
  <c r="L16" i="4"/>
  <c r="M15" i="4"/>
  <c r="L15" i="4"/>
  <c r="M14" i="4"/>
  <c r="L14" i="4"/>
  <c r="M13" i="4"/>
  <c r="L13" i="4"/>
  <c r="M12" i="4"/>
  <c r="L12" i="4"/>
  <c r="M11" i="4"/>
  <c r="L11" i="4"/>
  <c r="M10" i="4"/>
  <c r="L10" i="4"/>
  <c r="M9" i="4"/>
  <c r="L9" i="4"/>
  <c r="M46" i="2" l="1"/>
  <c r="M46" i="1"/>
  <c r="L46" i="1"/>
  <c r="F46" i="3" s="1"/>
  <c r="K45" i="1"/>
  <c r="K45" i="2" s="1"/>
  <c r="J45" i="1"/>
  <c r="J45" i="2" s="1"/>
  <c r="M44" i="1"/>
  <c r="L44" i="1"/>
  <c r="F44" i="3" s="1"/>
  <c r="M43" i="1"/>
  <c r="L43" i="1"/>
  <c r="F43" i="3" s="1"/>
  <c r="M42" i="1"/>
  <c r="L42" i="1"/>
  <c r="F42" i="3" s="1"/>
  <c r="M41" i="1"/>
  <c r="L41" i="1"/>
  <c r="F41" i="3" s="1"/>
  <c r="M40" i="1"/>
  <c r="L40" i="1"/>
  <c r="F40" i="3" s="1"/>
  <c r="M39" i="1"/>
  <c r="L39" i="1"/>
  <c r="F39" i="3" s="1"/>
  <c r="M38" i="1"/>
  <c r="L38" i="1"/>
  <c r="F38" i="3" s="1"/>
  <c r="M37" i="1"/>
  <c r="L37" i="1"/>
  <c r="F37" i="3" s="1"/>
  <c r="M36" i="1"/>
  <c r="L36" i="1"/>
  <c r="F36" i="3" s="1"/>
  <c r="M35" i="1"/>
  <c r="L35" i="1"/>
  <c r="F35" i="3" s="1"/>
  <c r="M34" i="1"/>
  <c r="L34" i="1"/>
  <c r="F34" i="3" s="1"/>
  <c r="M33" i="1"/>
  <c r="L33" i="1"/>
  <c r="F33" i="3" s="1"/>
  <c r="M32" i="1"/>
  <c r="L32" i="1"/>
  <c r="F32" i="3" s="1"/>
  <c r="M31" i="1"/>
  <c r="L31" i="1"/>
  <c r="F31" i="3" s="1"/>
  <c r="M30" i="1"/>
  <c r="L30" i="1"/>
  <c r="F30" i="3" s="1"/>
  <c r="M29" i="1"/>
  <c r="L29" i="1"/>
  <c r="F29" i="3" s="1"/>
  <c r="M28" i="1"/>
  <c r="L28" i="1"/>
  <c r="F28" i="3" s="1"/>
  <c r="M27" i="1"/>
  <c r="L27" i="1"/>
  <c r="F27" i="3" s="1"/>
  <c r="M26" i="1"/>
  <c r="L26" i="1"/>
  <c r="F26" i="3" s="1"/>
  <c r="M25" i="1"/>
  <c r="L25" i="1"/>
  <c r="F25" i="3" s="1"/>
  <c r="M24" i="1"/>
  <c r="L24" i="1"/>
  <c r="F24" i="3" s="1"/>
  <c r="M23" i="1"/>
  <c r="L23" i="1"/>
  <c r="F23" i="3" s="1"/>
  <c r="M22" i="1"/>
  <c r="L22" i="1"/>
  <c r="F22" i="3" s="1"/>
  <c r="M21" i="1"/>
  <c r="L21" i="1"/>
  <c r="F21" i="3" s="1"/>
  <c r="M20" i="1"/>
  <c r="L20" i="1"/>
  <c r="F20" i="3" s="1"/>
  <c r="M19" i="1"/>
  <c r="L19" i="1"/>
  <c r="F19" i="3" s="1"/>
  <c r="M18" i="1"/>
  <c r="L18" i="1"/>
  <c r="F18" i="3" s="1"/>
  <c r="M17" i="1"/>
  <c r="L17" i="1"/>
  <c r="F17" i="3" s="1"/>
  <c r="M16" i="1"/>
  <c r="L16" i="1"/>
  <c r="F16" i="3" s="1"/>
  <c r="M15" i="1"/>
  <c r="L15" i="1"/>
  <c r="F15" i="3" s="1"/>
  <c r="M14" i="1"/>
  <c r="L14" i="1"/>
  <c r="F14" i="3" s="1"/>
  <c r="M13" i="1"/>
  <c r="L13" i="1"/>
  <c r="F13" i="3" s="1"/>
  <c r="M12" i="1"/>
  <c r="L12" i="1"/>
  <c r="F12" i="3" s="1"/>
  <c r="M11" i="1"/>
  <c r="L11" i="1"/>
  <c r="F11" i="3" s="1"/>
  <c r="M10" i="1"/>
  <c r="L10" i="1"/>
  <c r="F10" i="3" s="1"/>
  <c r="M9" i="1"/>
  <c r="L9" i="1"/>
  <c r="F9" i="3" s="1"/>
  <c r="M8" i="1"/>
  <c r="L8" i="1"/>
  <c r="F8" i="3" s="1"/>
  <c r="M45" i="1" l="1"/>
  <c r="M8" i="2"/>
  <c r="M10" i="2"/>
  <c r="M12" i="2"/>
  <c r="M14" i="2"/>
  <c r="M16" i="2"/>
  <c r="M18" i="2"/>
  <c r="M20" i="2"/>
  <c r="M22" i="2"/>
  <c r="M24" i="2"/>
  <c r="M26" i="2"/>
  <c r="M28" i="2"/>
  <c r="M30" i="2"/>
  <c r="M32" i="2"/>
  <c r="M34" i="2"/>
  <c r="M36" i="2"/>
  <c r="M38" i="2"/>
  <c r="M40" i="2"/>
  <c r="M42" i="2"/>
  <c r="M44" i="2"/>
  <c r="M45" i="2"/>
  <c r="M9" i="2"/>
  <c r="M11" i="2"/>
  <c r="M13" i="2"/>
  <c r="M15" i="2"/>
  <c r="M17" i="2"/>
  <c r="M19" i="2"/>
  <c r="M21" i="2"/>
  <c r="M23" i="2"/>
  <c r="M25" i="2"/>
  <c r="M27" i="2"/>
  <c r="M29" i="2"/>
  <c r="M31" i="2"/>
  <c r="M33" i="2"/>
  <c r="M35" i="2"/>
  <c r="M37" i="2"/>
  <c r="M39" i="2"/>
  <c r="M41" i="2"/>
  <c r="M43" i="2"/>
  <c r="L45" i="1"/>
  <c r="F45" i="3" s="1"/>
  <c r="L8" i="2"/>
  <c r="G8" i="3" s="1"/>
  <c r="L9" i="2"/>
  <c r="G9" i="3" s="1"/>
  <c r="L10" i="2"/>
  <c r="G10" i="3" s="1"/>
  <c r="L11" i="2"/>
  <c r="G11" i="3" s="1"/>
  <c r="L12" i="2"/>
  <c r="G12" i="3" s="1"/>
  <c r="L13" i="2"/>
  <c r="G13" i="3" s="1"/>
  <c r="L14" i="2"/>
  <c r="G14" i="3" s="1"/>
  <c r="L15" i="2"/>
  <c r="G15" i="3" s="1"/>
  <c r="L16" i="2"/>
  <c r="G16" i="3" s="1"/>
  <c r="L17" i="2"/>
  <c r="G17" i="3" s="1"/>
  <c r="L18" i="2"/>
  <c r="G18" i="3" s="1"/>
  <c r="L19" i="2"/>
  <c r="G19" i="3" s="1"/>
  <c r="L20" i="2"/>
  <c r="G20" i="3" s="1"/>
  <c r="L21" i="2"/>
  <c r="G21" i="3" s="1"/>
  <c r="L22" i="2"/>
  <c r="G22" i="3" s="1"/>
  <c r="L23" i="2"/>
  <c r="G23" i="3" s="1"/>
  <c r="L24" i="2"/>
  <c r="G24" i="3" s="1"/>
  <c r="L25" i="2"/>
  <c r="G25" i="3" s="1"/>
  <c r="L26" i="2"/>
  <c r="G26" i="3" s="1"/>
  <c r="L27" i="2"/>
  <c r="G27" i="3" s="1"/>
  <c r="L28" i="2"/>
  <c r="G28" i="3" s="1"/>
  <c r="L29" i="2"/>
  <c r="G29" i="3" s="1"/>
  <c r="L30" i="2"/>
  <c r="G30" i="3" s="1"/>
  <c r="L31" i="2"/>
  <c r="G31" i="3" s="1"/>
  <c r="L32" i="2"/>
  <c r="G32" i="3" s="1"/>
  <c r="L33" i="2"/>
  <c r="G33" i="3" s="1"/>
  <c r="L34" i="2"/>
  <c r="G34" i="3" s="1"/>
  <c r="L35" i="2"/>
  <c r="G35" i="3" s="1"/>
  <c r="L36" i="2"/>
  <c r="G36" i="3" s="1"/>
  <c r="L37" i="2"/>
  <c r="G37" i="3" s="1"/>
  <c r="L38" i="2"/>
  <c r="G38" i="3" s="1"/>
  <c r="L39" i="2"/>
  <c r="G39" i="3" s="1"/>
  <c r="L40" i="2"/>
  <c r="G40" i="3" s="1"/>
  <c r="L41" i="2"/>
  <c r="G41" i="3" s="1"/>
  <c r="L42" i="2"/>
  <c r="G42" i="3" s="1"/>
  <c r="L43" i="2"/>
  <c r="G43" i="3" s="1"/>
  <c r="L44" i="2"/>
  <c r="G44" i="3" s="1"/>
  <c r="L46" i="2"/>
  <c r="G46" i="3" s="1"/>
  <c r="P5" i="23"/>
  <c r="P7" i="23"/>
  <c r="P8" i="23"/>
  <c r="P9" i="23"/>
  <c r="P10" i="23"/>
  <c r="P11" i="23"/>
  <c r="P12" i="23"/>
  <c r="P13" i="23"/>
  <c r="P14" i="23"/>
  <c r="P15" i="23"/>
  <c r="P16" i="23"/>
  <c r="P17" i="23"/>
  <c r="P18" i="23"/>
  <c r="P19" i="23"/>
  <c r="P20" i="23"/>
  <c r="P21" i="23"/>
  <c r="P22" i="23"/>
  <c r="P23" i="23"/>
  <c r="P24" i="23"/>
  <c r="P26" i="23"/>
  <c r="O25" i="23" l="1"/>
  <c r="P6" i="23"/>
  <c r="P25" i="23" s="1"/>
  <c r="L45" i="2"/>
  <c r="G45" i="3" s="1"/>
  <c r="O2" i="22"/>
  <c r="O3" i="22"/>
  <c r="O4" i="22"/>
  <c r="O5" i="22"/>
  <c r="O6" i="22"/>
  <c r="O7" i="22"/>
  <c r="O8" i="22"/>
  <c r="O9" i="22"/>
  <c r="O10" i="22"/>
  <c r="O11" i="22"/>
  <c r="O12" i="22"/>
  <c r="O13" i="22"/>
  <c r="O14" i="22"/>
  <c r="O15" i="22"/>
  <c r="O16" i="22"/>
  <c r="O17" i="22"/>
  <c r="O18" i="22"/>
  <c r="O19" i="22"/>
  <c r="O20" i="22"/>
  <c r="O21" i="22"/>
  <c r="O22" i="22"/>
  <c r="O23" i="22"/>
  <c r="O24" i="22"/>
  <c r="O25" i="22"/>
  <c r="O26" i="22"/>
  <c r="O27" i="22"/>
  <c r="O28" i="22"/>
  <c r="O29" i="22"/>
  <c r="O30" i="22"/>
  <c r="O31" i="22"/>
  <c r="O32" i="22"/>
  <c r="O33" i="22"/>
  <c r="O34" i="22"/>
  <c r="O35" i="22"/>
  <c r="O36" i="22"/>
  <c r="O37" i="22"/>
  <c r="O38" i="22"/>
  <c r="O39" i="22"/>
  <c r="O40" i="22"/>
  <c r="O41" i="22"/>
  <c r="O42" i="22"/>
  <c r="O43" i="22"/>
  <c r="O44" i="22"/>
  <c r="O45" i="22"/>
  <c r="O46" i="22"/>
  <c r="O47" i="22"/>
  <c r="O48" i="22"/>
  <c r="O49" i="22"/>
  <c r="O50" i="22"/>
  <c r="O51" i="22"/>
  <c r="O52" i="22"/>
  <c r="O53" i="22"/>
  <c r="O54" i="22"/>
  <c r="O55" i="22"/>
  <c r="O56" i="22"/>
  <c r="O57" i="22"/>
  <c r="O58" i="22"/>
  <c r="O59" i="22"/>
  <c r="O60" i="22"/>
  <c r="O61" i="22"/>
  <c r="O63" i="22"/>
  <c r="O64" i="22"/>
  <c r="O65" i="22"/>
  <c r="O66" i="22"/>
  <c r="O67" i="22"/>
  <c r="O68" i="22"/>
  <c r="O69" i="22"/>
  <c r="O70" i="22"/>
  <c r="O71" i="22"/>
  <c r="O72" i="22"/>
  <c r="O73" i="22"/>
  <c r="O74" i="22"/>
  <c r="O75" i="22"/>
  <c r="I22" i="4" l="1"/>
  <c r="H22" i="4"/>
  <c r="E22" i="4"/>
  <c r="D22" i="4"/>
  <c r="I21" i="4"/>
  <c r="H21" i="4"/>
  <c r="E21" i="4"/>
  <c r="D21" i="4"/>
  <c r="I20" i="4"/>
  <c r="H20" i="4"/>
  <c r="E20" i="4"/>
  <c r="D20" i="4"/>
  <c r="I19" i="4"/>
  <c r="H19" i="4"/>
  <c r="E19" i="4"/>
  <c r="D19" i="4"/>
  <c r="I18" i="4"/>
  <c r="H18" i="4"/>
  <c r="E18" i="4"/>
  <c r="D18" i="4"/>
  <c r="I17" i="4"/>
  <c r="H17" i="4"/>
  <c r="E17" i="4"/>
  <c r="D17" i="4"/>
  <c r="I16" i="4"/>
  <c r="H16" i="4"/>
  <c r="E16" i="4"/>
  <c r="D16" i="4"/>
  <c r="I15" i="4"/>
  <c r="H15" i="4"/>
  <c r="E15" i="4"/>
  <c r="D15" i="4"/>
  <c r="I14" i="4"/>
  <c r="H14" i="4"/>
  <c r="E14" i="4"/>
  <c r="D14" i="4"/>
  <c r="I13" i="4"/>
  <c r="H13" i="4"/>
  <c r="E13" i="4"/>
  <c r="D13" i="4"/>
  <c r="I12" i="4"/>
  <c r="H12" i="4"/>
  <c r="E12" i="4"/>
  <c r="D12" i="4"/>
  <c r="I11" i="4"/>
  <c r="H11" i="4"/>
  <c r="E11" i="4"/>
  <c r="D11" i="4"/>
  <c r="I10" i="4"/>
  <c r="H10" i="4"/>
  <c r="E10" i="4"/>
  <c r="D10" i="4"/>
  <c r="I9" i="4"/>
  <c r="H9" i="4"/>
  <c r="E9" i="4"/>
  <c r="D9" i="4"/>
  <c r="E46" i="2"/>
  <c r="I40" i="2"/>
  <c r="D40" i="2"/>
  <c r="C40" i="3" s="1"/>
  <c r="D37" i="2"/>
  <c r="C37" i="3" s="1"/>
  <c r="E35" i="2"/>
  <c r="D25" i="2"/>
  <c r="C25" i="3" s="1"/>
  <c r="D20" i="2"/>
  <c r="C20" i="3" s="1"/>
  <c r="E19" i="2"/>
  <c r="D17" i="2"/>
  <c r="C17" i="3" s="1"/>
  <c r="E15" i="2"/>
  <c r="D8" i="2"/>
  <c r="C8" i="3" s="1"/>
  <c r="I46" i="1"/>
  <c r="H46" i="1"/>
  <c r="D46" i="3" s="1"/>
  <c r="E46" i="1"/>
  <c r="D46" i="1"/>
  <c r="B46" i="3" s="1"/>
  <c r="G45" i="1"/>
  <c r="G45" i="2" s="1"/>
  <c r="F45" i="1"/>
  <c r="F45" i="2" s="1"/>
  <c r="I44" i="1"/>
  <c r="H44" i="1"/>
  <c r="D44" i="3" s="1"/>
  <c r="E44" i="1"/>
  <c r="D44" i="1"/>
  <c r="B44" i="3" s="1"/>
  <c r="I43" i="1"/>
  <c r="H43" i="1"/>
  <c r="D43" i="3" s="1"/>
  <c r="E43" i="1"/>
  <c r="D43" i="1"/>
  <c r="B43" i="3" s="1"/>
  <c r="I42" i="1"/>
  <c r="H42" i="1"/>
  <c r="D42" i="3" s="1"/>
  <c r="E42" i="1"/>
  <c r="D42" i="1"/>
  <c r="B42" i="3" s="1"/>
  <c r="I41" i="1"/>
  <c r="H41" i="1"/>
  <c r="D41" i="3" s="1"/>
  <c r="E41" i="1"/>
  <c r="D41" i="1"/>
  <c r="B41" i="3" s="1"/>
  <c r="I40" i="1"/>
  <c r="H40" i="1"/>
  <c r="D40" i="3" s="1"/>
  <c r="E40" i="1"/>
  <c r="D40" i="1"/>
  <c r="B40" i="3" s="1"/>
  <c r="I39" i="1"/>
  <c r="H39" i="1"/>
  <c r="D39" i="3" s="1"/>
  <c r="E39" i="1"/>
  <c r="D39" i="1"/>
  <c r="B39" i="3" s="1"/>
  <c r="I38" i="1"/>
  <c r="H38" i="1"/>
  <c r="D38" i="3" s="1"/>
  <c r="E38" i="1"/>
  <c r="D38" i="1"/>
  <c r="B38" i="3" s="1"/>
  <c r="I37" i="1"/>
  <c r="H37" i="1"/>
  <c r="D37" i="3" s="1"/>
  <c r="E37" i="1"/>
  <c r="D37" i="1"/>
  <c r="B37" i="3" s="1"/>
  <c r="I36" i="1"/>
  <c r="H36" i="1"/>
  <c r="D36" i="3" s="1"/>
  <c r="E36" i="1"/>
  <c r="D36" i="1"/>
  <c r="B36" i="3" s="1"/>
  <c r="I35" i="1"/>
  <c r="H35" i="1"/>
  <c r="D35" i="3" s="1"/>
  <c r="E35" i="1"/>
  <c r="D35" i="1"/>
  <c r="B35" i="3" s="1"/>
  <c r="I34" i="1"/>
  <c r="H34" i="1"/>
  <c r="D34" i="3" s="1"/>
  <c r="E34" i="1"/>
  <c r="D34" i="1"/>
  <c r="B34" i="3" s="1"/>
  <c r="I33" i="1"/>
  <c r="H33" i="1"/>
  <c r="D33" i="3" s="1"/>
  <c r="E33" i="1"/>
  <c r="D33" i="1"/>
  <c r="B33" i="3" s="1"/>
  <c r="I32" i="1"/>
  <c r="H32" i="1"/>
  <c r="D32" i="3" s="1"/>
  <c r="E32" i="1"/>
  <c r="D32" i="1"/>
  <c r="B32" i="3" s="1"/>
  <c r="I31" i="1"/>
  <c r="H31" i="1"/>
  <c r="D31" i="3" s="1"/>
  <c r="E31" i="1"/>
  <c r="D31" i="1"/>
  <c r="B31" i="3" s="1"/>
  <c r="I30" i="1"/>
  <c r="H30" i="1"/>
  <c r="D30" i="3" s="1"/>
  <c r="E30" i="1"/>
  <c r="D30" i="1"/>
  <c r="B30" i="3" s="1"/>
  <c r="I29" i="1"/>
  <c r="H29" i="1"/>
  <c r="D29" i="3" s="1"/>
  <c r="E29" i="1"/>
  <c r="D29" i="1"/>
  <c r="B29" i="3" s="1"/>
  <c r="I28" i="1"/>
  <c r="H28" i="1"/>
  <c r="D28" i="3" s="1"/>
  <c r="E28" i="1"/>
  <c r="D28" i="1"/>
  <c r="B28" i="3" s="1"/>
  <c r="I27" i="1"/>
  <c r="H27" i="1"/>
  <c r="D27" i="3" s="1"/>
  <c r="E27" i="1"/>
  <c r="D27" i="1"/>
  <c r="B27" i="3" s="1"/>
  <c r="I26" i="1"/>
  <c r="H26" i="1"/>
  <c r="D26" i="3" s="1"/>
  <c r="E26" i="1"/>
  <c r="D26" i="1"/>
  <c r="B26" i="3" s="1"/>
  <c r="I25" i="1"/>
  <c r="H25" i="1"/>
  <c r="D25" i="3" s="1"/>
  <c r="E25" i="1"/>
  <c r="D25" i="1"/>
  <c r="B25" i="3" s="1"/>
  <c r="I24" i="1"/>
  <c r="H24" i="1"/>
  <c r="D24" i="3" s="1"/>
  <c r="E24" i="1"/>
  <c r="D24" i="1"/>
  <c r="B24" i="3" s="1"/>
  <c r="I23" i="1"/>
  <c r="H23" i="1"/>
  <c r="D23" i="3" s="1"/>
  <c r="E23" i="1"/>
  <c r="D23" i="1"/>
  <c r="B23" i="3" s="1"/>
  <c r="I22" i="1"/>
  <c r="H22" i="1"/>
  <c r="D22" i="3" s="1"/>
  <c r="E22" i="1"/>
  <c r="D22" i="1"/>
  <c r="B22" i="3" s="1"/>
  <c r="I21" i="1"/>
  <c r="H21" i="1"/>
  <c r="D21" i="3" s="1"/>
  <c r="E21" i="1"/>
  <c r="D21" i="1"/>
  <c r="B21" i="3" s="1"/>
  <c r="I20" i="1"/>
  <c r="H20" i="1"/>
  <c r="D20" i="3" s="1"/>
  <c r="E20" i="1"/>
  <c r="D20" i="1"/>
  <c r="B20" i="3" s="1"/>
  <c r="I19" i="1"/>
  <c r="H19" i="1"/>
  <c r="D19" i="3" s="1"/>
  <c r="E19" i="1"/>
  <c r="D19" i="1"/>
  <c r="B19" i="3" s="1"/>
  <c r="I18" i="1"/>
  <c r="H18" i="1"/>
  <c r="D18" i="3" s="1"/>
  <c r="E18" i="1"/>
  <c r="D18" i="1"/>
  <c r="B18" i="3" s="1"/>
  <c r="I17" i="1"/>
  <c r="H17" i="1"/>
  <c r="D17" i="3" s="1"/>
  <c r="E17" i="1"/>
  <c r="D17" i="1"/>
  <c r="B17" i="3" s="1"/>
  <c r="I16" i="1"/>
  <c r="H16" i="1"/>
  <c r="D16" i="3" s="1"/>
  <c r="E16" i="1"/>
  <c r="D16" i="1"/>
  <c r="B16" i="3" s="1"/>
  <c r="I15" i="1"/>
  <c r="H15" i="1"/>
  <c r="D15" i="3" s="1"/>
  <c r="E15" i="1"/>
  <c r="D15" i="1"/>
  <c r="B15" i="3" s="1"/>
  <c r="I14" i="1"/>
  <c r="H14" i="1"/>
  <c r="D14" i="3" s="1"/>
  <c r="E14" i="1"/>
  <c r="D14" i="1"/>
  <c r="B14" i="3" s="1"/>
  <c r="I13" i="1"/>
  <c r="H13" i="1"/>
  <c r="D13" i="3" s="1"/>
  <c r="E13" i="1"/>
  <c r="D13" i="1"/>
  <c r="B13" i="3" s="1"/>
  <c r="I12" i="1"/>
  <c r="H12" i="1"/>
  <c r="D12" i="3" s="1"/>
  <c r="E12" i="1"/>
  <c r="D12" i="1"/>
  <c r="B12" i="3" s="1"/>
  <c r="I11" i="1"/>
  <c r="H11" i="1"/>
  <c r="D11" i="3" s="1"/>
  <c r="E11" i="1"/>
  <c r="D11" i="1"/>
  <c r="B11" i="3" s="1"/>
  <c r="I10" i="1"/>
  <c r="H10" i="1"/>
  <c r="D10" i="3" s="1"/>
  <c r="E10" i="1"/>
  <c r="D10" i="1"/>
  <c r="B10" i="3" s="1"/>
  <c r="I9" i="1"/>
  <c r="H9" i="1"/>
  <c r="D9" i="3" s="1"/>
  <c r="E9" i="1"/>
  <c r="D9" i="1"/>
  <c r="B9" i="3" s="1"/>
  <c r="I8" i="1"/>
  <c r="H8" i="1"/>
  <c r="D8" i="3" s="1"/>
  <c r="E8" i="1"/>
  <c r="D8" i="1"/>
  <c r="B8" i="3" s="1"/>
  <c r="I15" i="2" l="1"/>
  <c r="I27" i="2"/>
  <c r="H34" i="2"/>
  <c r="E34" i="3" s="1"/>
  <c r="H33" i="2"/>
  <c r="E33" i="3" s="1"/>
  <c r="H40" i="2"/>
  <c r="E40" i="3" s="1"/>
  <c r="E22" i="2"/>
  <c r="E23" i="2"/>
  <c r="E41" i="2"/>
  <c r="E43" i="2"/>
  <c r="D13" i="2"/>
  <c r="C13" i="3" s="1"/>
  <c r="D28" i="2"/>
  <c r="C28" i="3" s="1"/>
  <c r="D32" i="2"/>
  <c r="C32" i="3" s="1"/>
  <c r="I32" i="2"/>
  <c r="H17" i="2"/>
  <c r="E17" i="3" s="1"/>
  <c r="H18" i="2"/>
  <c r="E18" i="3" s="1"/>
  <c r="E11" i="2"/>
  <c r="E27" i="2"/>
  <c r="E31" i="2"/>
  <c r="E40" i="2"/>
  <c r="D46" i="2"/>
  <c r="C46" i="3" s="1"/>
  <c r="E30" i="2"/>
  <c r="E39" i="2"/>
  <c r="D12" i="2"/>
  <c r="C12" i="3" s="1"/>
  <c r="D21" i="2"/>
  <c r="C21" i="3" s="1"/>
  <c r="D24" i="2"/>
  <c r="C24" i="3" s="1"/>
  <c r="D29" i="2"/>
  <c r="C29" i="3" s="1"/>
  <c r="D16" i="2"/>
  <c r="C16" i="3" s="1"/>
  <c r="D33" i="2"/>
  <c r="C33" i="3" s="1"/>
  <c r="D9" i="2"/>
  <c r="C9" i="3" s="1"/>
  <c r="D36" i="2"/>
  <c r="C36" i="3" s="1"/>
  <c r="D43" i="2"/>
  <c r="C43" i="3" s="1"/>
  <c r="I9" i="2"/>
  <c r="I13" i="2"/>
  <c r="I25" i="2"/>
  <c r="I29" i="2"/>
  <c r="I37" i="2"/>
  <c r="I42" i="2"/>
  <c r="I46" i="2"/>
  <c r="I12" i="2"/>
  <c r="I20" i="2"/>
  <c r="I28" i="2"/>
  <c r="I36" i="2"/>
  <c r="I41" i="2"/>
  <c r="I44" i="2"/>
  <c r="I21" i="2"/>
  <c r="I8" i="2"/>
  <c r="I16" i="2"/>
  <c r="I24" i="2"/>
  <c r="H46" i="2"/>
  <c r="E46" i="3" s="1"/>
  <c r="H44" i="2"/>
  <c r="E44" i="3" s="1"/>
  <c r="I17" i="2"/>
  <c r="I33" i="2"/>
  <c r="H21" i="2"/>
  <c r="E21" i="3" s="1"/>
  <c r="H22" i="2"/>
  <c r="E22" i="3" s="1"/>
  <c r="H37" i="2"/>
  <c r="E37" i="3" s="1"/>
  <c r="H38" i="2"/>
  <c r="E38" i="3" s="1"/>
  <c r="H9" i="2"/>
  <c r="E9" i="3" s="1"/>
  <c r="H10" i="2"/>
  <c r="E10" i="3" s="1"/>
  <c r="H25" i="2"/>
  <c r="E25" i="3" s="1"/>
  <c r="H26" i="2"/>
  <c r="E26" i="3" s="1"/>
  <c r="H13" i="2"/>
  <c r="E13" i="3" s="1"/>
  <c r="H14" i="2"/>
  <c r="E14" i="3" s="1"/>
  <c r="H29" i="2"/>
  <c r="E29" i="3" s="1"/>
  <c r="H30" i="2"/>
  <c r="E30" i="3" s="1"/>
  <c r="E44" i="2"/>
  <c r="D44" i="2"/>
  <c r="C44" i="3" s="1"/>
  <c r="E12" i="2"/>
  <c r="E20" i="2"/>
  <c r="E28" i="2"/>
  <c r="E36" i="2"/>
  <c r="D41" i="2"/>
  <c r="C41" i="3" s="1"/>
  <c r="E8" i="2"/>
  <c r="E16" i="2"/>
  <c r="E24" i="2"/>
  <c r="E32" i="2"/>
  <c r="H45" i="2"/>
  <c r="E45" i="3" s="1"/>
  <c r="D10" i="2"/>
  <c r="C10" i="3" s="1"/>
  <c r="H11" i="2"/>
  <c r="E11" i="3" s="1"/>
  <c r="D14" i="2"/>
  <c r="C14" i="3" s="1"/>
  <c r="D18" i="2"/>
  <c r="C18" i="3" s="1"/>
  <c r="H19" i="2"/>
  <c r="E19" i="3" s="1"/>
  <c r="E21" i="2"/>
  <c r="H23" i="2"/>
  <c r="E23" i="3" s="1"/>
  <c r="D26" i="2"/>
  <c r="C26" i="3" s="1"/>
  <c r="E29" i="2"/>
  <c r="H31" i="2"/>
  <c r="E31" i="3" s="1"/>
  <c r="D34" i="2"/>
  <c r="C34" i="3" s="1"/>
  <c r="I34" i="2"/>
  <c r="H35" i="2"/>
  <c r="E35" i="3" s="1"/>
  <c r="E37" i="2"/>
  <c r="D38" i="2"/>
  <c r="C38" i="3" s="1"/>
  <c r="I38" i="2"/>
  <c r="I39" i="2"/>
  <c r="H39" i="2"/>
  <c r="E39" i="3" s="1"/>
  <c r="I45" i="2"/>
  <c r="H45" i="1"/>
  <c r="D45" i="3" s="1"/>
  <c r="H8" i="2"/>
  <c r="E8" i="3" s="1"/>
  <c r="E10" i="2"/>
  <c r="D11" i="2"/>
  <c r="C11" i="3" s="1"/>
  <c r="I11" i="2"/>
  <c r="H12" i="2"/>
  <c r="E12" i="3" s="1"/>
  <c r="E14" i="2"/>
  <c r="D15" i="2"/>
  <c r="C15" i="3" s="1"/>
  <c r="H16" i="2"/>
  <c r="E16" i="3" s="1"/>
  <c r="E18" i="2"/>
  <c r="D19" i="2"/>
  <c r="C19" i="3" s="1"/>
  <c r="I19" i="2"/>
  <c r="H20" i="2"/>
  <c r="E20" i="3" s="1"/>
  <c r="D23" i="2"/>
  <c r="C23" i="3" s="1"/>
  <c r="I23" i="2"/>
  <c r="H24" i="2"/>
  <c r="E24" i="3" s="1"/>
  <c r="E26" i="2"/>
  <c r="D27" i="2"/>
  <c r="C27" i="3" s="1"/>
  <c r="H28" i="2"/>
  <c r="E28" i="3" s="1"/>
  <c r="D31" i="2"/>
  <c r="C31" i="3" s="1"/>
  <c r="I31" i="2"/>
  <c r="H32" i="2"/>
  <c r="E32" i="3" s="1"/>
  <c r="E34" i="2"/>
  <c r="D35" i="2"/>
  <c r="C35" i="3" s="1"/>
  <c r="I35" i="2"/>
  <c r="H36" i="2"/>
  <c r="E36" i="3" s="1"/>
  <c r="E38" i="2"/>
  <c r="D39" i="2"/>
  <c r="C39" i="3" s="1"/>
  <c r="H41" i="2"/>
  <c r="E41" i="3" s="1"/>
  <c r="H42" i="2"/>
  <c r="E42" i="3" s="1"/>
  <c r="I43" i="2"/>
  <c r="H43" i="2"/>
  <c r="E43" i="3" s="1"/>
  <c r="E9" i="2"/>
  <c r="I10" i="2"/>
  <c r="E13" i="2"/>
  <c r="I14" i="2"/>
  <c r="H15" i="2"/>
  <c r="E15" i="3" s="1"/>
  <c r="E17" i="2"/>
  <c r="I18" i="2"/>
  <c r="D22" i="2"/>
  <c r="C22" i="3" s="1"/>
  <c r="I22" i="2"/>
  <c r="E25" i="2"/>
  <c r="I26" i="2"/>
  <c r="H27" i="2"/>
  <c r="E27" i="3" s="1"/>
  <c r="D30" i="2"/>
  <c r="C30" i="3" s="1"/>
  <c r="I30" i="2"/>
  <c r="E33" i="2"/>
  <c r="I45" i="1"/>
  <c r="E42" i="2"/>
  <c r="D42" i="2"/>
  <c r="C42" i="3" s="1"/>
</calcChain>
</file>

<file path=xl/sharedStrings.xml><?xml version="1.0" encoding="utf-8"?>
<sst xmlns="http://schemas.openxmlformats.org/spreadsheetml/2006/main" count="446" uniqueCount="234">
  <si>
    <t xml:space="preserve">SEKTÖREL BAZDA İHRACAT RAKAMLARI -1000 $   </t>
  </si>
  <si>
    <t>TEMMUZ</t>
  </si>
  <si>
    <t>SEKTÖRLER</t>
  </si>
  <si>
    <t>I. TARIM</t>
  </si>
  <si>
    <t xml:space="preserve">   A. BİTKİSEL ÜRÜNLER</t>
  </si>
  <si>
    <t xml:space="preserve">     Hububat, Bakliyat, Yağlı Tohumlar ve Mam.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</si>
  <si>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</si>
  <si>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</si>
  <si>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</si>
  <si>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</si>
  <si>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</si>
  <si>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Tütün ve Mamulleri</t>
  </si>
  <si>
    <t xml:space="preserve">     Süs Bitkileri</t>
  </si>
  <si>
    <t xml:space="preserve">   B. HAYVANSAL ÜRÜNLER</t>
  </si>
  <si>
    <t xml:space="preserve">     Su Ürünleri ve Hayvansal Mamuller</t>
  </si>
  <si>
    <t xml:space="preserve">   C. AĞAÇ VE ORMAN ÜRÜNLERİ</t>
  </si>
  <si>
    <t xml:space="preserve">     Ağaç Mamulleri ve Orman Ürünleri</t>
  </si>
  <si>
    <t>II. SANAYİ</t>
  </si>
  <si>
    <t xml:space="preserve">   A. TARIMA DAYALI İŞLENMİŞ ÜRÜNLER</t>
  </si>
  <si>
    <t xml:space="preserve">     Tekstil ve Hammaddeleri</t>
  </si>
  <si>
    <t xml:space="preserve">     Deri ve Deri Mamulleri</t>
  </si>
  <si>
    <t xml:space="preserve">     Halı</t>
  </si>
  <si>
    <t xml:space="preserve">   B. KİMYEVİ MADDELER VE MAM.</t>
  </si>
  <si>
    <t xml:space="preserve">     Kimyevi Maddeler ve Mamulleri</t>
  </si>
  <si>
    <t xml:space="preserve">   C. SANAYİ MAMULLERİ</t>
  </si>
  <si>
    <t xml:space="preserve">     Hazırgiyim ve Konfeksiyon</t>
  </si>
  <si>
    <t xml:space="preserve">     Otomotiv Endüstrisi</t>
  </si>
  <si>
    <t xml:space="preserve">     Gemi ve Yat</t>
  </si>
  <si>
    <t xml:space="preserve">     Makine ve Aksamları</t>
  </si>
  <si>
    <t xml:space="preserve">     Demir ve Demir Dışı Metaller</t>
  </si>
  <si>
    <t xml:space="preserve">     Çelik</t>
  </si>
  <si>
    <t xml:space="preserve">     Mücevher</t>
  </si>
  <si>
    <t xml:space="preserve">     İklimlendirme Sanayii</t>
  </si>
  <si>
    <t xml:space="preserve">     Diğer Sanayi Ürünleri</t>
  </si>
  <si>
    <t>III. MADENCİLİK</t>
  </si>
  <si>
    <t xml:space="preserve">     Madencilik Ürünleri</t>
  </si>
  <si>
    <t>T O P L A M (TİM*)</t>
  </si>
  <si>
    <t>İhracatçı Birlikleri Kaydından Muaf İhracat</t>
  </si>
  <si>
    <t>T O P L A M (TİM+TUİK*)</t>
  </si>
  <si>
    <t xml:space="preserve">SEKTÖREL BAZDA İHRACAT KAYIT RAKAMLARI - 1000 TL   </t>
  </si>
  <si>
    <t>Not: İlgili dönem ortalama MB Dolar Alış Kuru baz alınarak hesaplanmıştır.</t>
  </si>
  <si>
    <t>İHRACAT ARTIŞI KARŞILAŞTIRMA TABLOSU (USD - TL)</t>
  </si>
  <si>
    <t>USD Bazında Artış (%)</t>
  </si>
  <si>
    <t>TL Bazında Artış  (%)</t>
  </si>
  <si>
    <t>T O P L A M</t>
  </si>
  <si>
    <t>İHRACATÇI  BİRLİKLERİ  GENEL SEKRETERLİKLERİ BAZINDA İHRACAT RAKAMLARI (1000 $)</t>
  </si>
  <si>
    <t>İHRACATÇI  BİRLİKLERİ 
GENEL SEKRETERLİKLERİ</t>
  </si>
  <si>
    <t>AKİB</t>
  </si>
  <si>
    <t>DAİB</t>
  </si>
  <si>
    <t>DENİB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</si>
  <si>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</si>
  <si>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</si>
  <si>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</si>
  <si>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</si>
  <si>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</si>
  <si>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</si>
  <si>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</si>
  <si>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</si>
  <si>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</si>
  <si>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TOPLAM</t>
  </si>
  <si>
    <t xml:space="preserve"> </t>
  </si>
  <si>
    <t>OCAK</t>
  </si>
  <si>
    <t>ŞUBAT</t>
  </si>
  <si>
    <t>MART</t>
  </si>
  <si>
    <t>NİSAN</t>
  </si>
  <si>
    <t>MAYIS</t>
  </si>
  <si>
    <t>HAZİRAN</t>
  </si>
  <si>
    <t>EYLÜL</t>
  </si>
  <si>
    <t>EKİM</t>
  </si>
  <si>
    <t>KASIM</t>
  </si>
  <si>
    <t>ARALIK</t>
  </si>
  <si>
    <t xml:space="preserve">ALMANYA </t>
  </si>
  <si>
    <t>IRAK</t>
  </si>
  <si>
    <t>BİRLEŞİK KRALLIK</t>
  </si>
  <si>
    <t xml:space="preserve">RUSYA FEDERASYONU </t>
  </si>
  <si>
    <t>İTALYA</t>
  </si>
  <si>
    <t>FRANSA</t>
  </si>
  <si>
    <t>BİRLEŞİK DEVLETLER</t>
  </si>
  <si>
    <t>İSPANYA</t>
  </si>
  <si>
    <t>ÇİN HALK CUMHURİYETİ</t>
  </si>
  <si>
    <t>BİRLEŞİK ARAP EMİRLİKLERİ</t>
  </si>
  <si>
    <t>A. BİTKİSEL ÜRÜNLER</t>
  </si>
  <si>
    <t>B. HAYVANSAL ÜRÜNLER</t>
  </si>
  <si>
    <t>C. AĞAÇ MAMULLERİ VE ORMAN ÜRÜNLERİ</t>
  </si>
  <si>
    <t>A. TARIMA DAYALI İŞLENMİŞ ÜRÜNLER</t>
  </si>
  <si>
    <t>B. KİMYEVİ MADDELER</t>
  </si>
  <si>
    <t>C. SANAYİ MAMULLERİ</t>
  </si>
  <si>
    <t>(x1000 $)</t>
  </si>
  <si>
    <t>AGUSTOS</t>
  </si>
  <si>
    <t>Hububat,Bakliyat,Yağlı Tohumlar ve Mamulleri</t>
  </si>
  <si>
    <t>Meyve Sebze Mamulleri</t>
  </si>
  <si>
    <t>Kuru Meyve ve Mamulleri</t>
  </si>
  <si>
    <t>Fındık ve Mamulleri</t>
  </si>
  <si>
    <t>Zeytin ve Zeytinyağı</t>
  </si>
  <si>
    <t>Tütün</t>
  </si>
  <si>
    <t>Su Ürünleri ve Hayvansal Mamuller</t>
  </si>
  <si>
    <t>Ağaç Mamulleri ve Orman Ürünleri</t>
  </si>
  <si>
    <t>Tekstil ve Hammaddeleri</t>
  </si>
  <si>
    <t>Deri ve Deri Mamulleri</t>
  </si>
  <si>
    <t>Halı</t>
  </si>
  <si>
    <t>Hazırgiyim ve Konfeksiyon</t>
  </si>
  <si>
    <t>Otomotiv Endüstrisi</t>
  </si>
  <si>
    <t>Gemi ve Yat</t>
  </si>
  <si>
    <t>Makine ve Aksamları</t>
  </si>
  <si>
    <t>Demir ve Demir Dışı Metaller</t>
  </si>
  <si>
    <t>Çelik</t>
  </si>
  <si>
    <t>Mücevher</t>
  </si>
  <si>
    <t>Savunma ve Havacılık Sanayii</t>
  </si>
  <si>
    <t>Diğer Sanayi Ürünleri</t>
  </si>
  <si>
    <t>Madencilik Ürünleri</t>
  </si>
  <si>
    <t>(*) Toplam satırında, son ay verileri için İhracatçı Birlikleri kayıtları, önceki dönemler için TÜİK kayıtları esas alınmıştır.</t>
  </si>
  <si>
    <t>Tablo 1</t>
  </si>
  <si>
    <t>En yüksek ihracat artışı elde edilen ilk 10 ülke*</t>
  </si>
  <si>
    <t>ÜLKE (Bin$)</t>
  </si>
  <si>
    <t>Değ. %</t>
  </si>
  <si>
    <t>* 10 milyon dolar ve üstünde ihracat yapılan ülkeler arasında</t>
  </si>
  <si>
    <t>Tablo 2</t>
  </si>
  <si>
    <t>En fazla ihracat yapılan ilk 10 ülke</t>
  </si>
  <si>
    <t>Tablo 3</t>
  </si>
  <si>
    <t xml:space="preserve">En fazla ihracat yapan ilk 10 sektör </t>
  </si>
  <si>
    <t>SEKTÖR (Bin$)</t>
  </si>
  <si>
    <t>Tablo 4</t>
  </si>
  <si>
    <t>İhracatını en yüksek oranlı artıran ilk 10 sektör</t>
  </si>
  <si>
    <t>İklimlendirme Sanayii</t>
  </si>
  <si>
    <t>Tablo 5</t>
  </si>
  <si>
    <t>En fazla ihracat yapan ilk 10 il</t>
  </si>
  <si>
    <t>İL (Bin$)</t>
  </si>
  <si>
    <t>İSTANBUL</t>
  </si>
  <si>
    <t>BURSA</t>
  </si>
  <si>
    <t>KOCAELI</t>
  </si>
  <si>
    <t>İZMIR</t>
  </si>
  <si>
    <t>ANKARA</t>
  </si>
  <si>
    <t>GAZIANTEP</t>
  </si>
  <si>
    <t>MANISA</t>
  </si>
  <si>
    <t>DENIZLI</t>
  </si>
  <si>
    <t>Tablo 6</t>
  </si>
  <si>
    <t>İhracatını en yüksek oranlı artıran ilk 10 il</t>
  </si>
  <si>
    <t xml:space="preserve">Kimyevi Maddeler ve Mamulleri  </t>
  </si>
  <si>
    <t xml:space="preserve">Hububat, Bakliyat, Yağlı Tohumlar ve Mamulleri </t>
  </si>
  <si>
    <t xml:space="preserve">Demir ve Demir Dışı Metaller </t>
  </si>
  <si>
    <t>Yaş Meyve Sebze</t>
  </si>
  <si>
    <t>Çimento, Cam, Seramik ve Toprak Ürünleri</t>
  </si>
  <si>
    <t>Elektrik-Elektronik ve Hizmet</t>
  </si>
  <si>
    <t>Kimyevi Maddeler ve Mamulleri</t>
  </si>
  <si>
    <t>Süs Bitkileri ve Mamulleri</t>
  </si>
  <si>
    <t>Genel Toplam</t>
  </si>
  <si>
    <t>İlk 20 Ülke Toplam</t>
  </si>
  <si>
    <t>20.</t>
  </si>
  <si>
    <t xml:space="preserve">SUUDİ ARABİSTAN </t>
  </si>
  <si>
    <t>19.</t>
  </si>
  <si>
    <t xml:space="preserve">AZERBAYCAN-NAHÇİVAN </t>
  </si>
  <si>
    <t>18.</t>
  </si>
  <si>
    <t>17.</t>
  </si>
  <si>
    <t xml:space="preserve">ROMANYA </t>
  </si>
  <si>
    <t>16.</t>
  </si>
  <si>
    <t>15.</t>
  </si>
  <si>
    <t>BELÇİKA</t>
  </si>
  <si>
    <t>14.</t>
  </si>
  <si>
    <t xml:space="preserve">MISIR </t>
  </si>
  <si>
    <t>13.</t>
  </si>
  <si>
    <t>İRAN (İSLAM CUM.)</t>
  </si>
  <si>
    <t>12.</t>
  </si>
  <si>
    <t>11.</t>
  </si>
  <si>
    <t>İSRAİL</t>
  </si>
  <si>
    <t>10.</t>
  </si>
  <si>
    <t>HOLLANDA</t>
  </si>
  <si>
    <t>9.</t>
  </si>
  <si>
    <t>8.</t>
  </si>
  <si>
    <t>7.</t>
  </si>
  <si>
    <t>6.</t>
  </si>
  <si>
    <t>5.</t>
  </si>
  <si>
    <t>4.</t>
  </si>
  <si>
    <t>3.</t>
  </si>
  <si>
    <t>2.</t>
  </si>
  <si>
    <t>1.</t>
  </si>
  <si>
    <t>% PAY</t>
  </si>
  <si>
    <t>KÜMÜLATİF</t>
  </si>
  <si>
    <t>AĞUSTOS</t>
  </si>
  <si>
    <t>ÜLKE</t>
  </si>
  <si>
    <t>2014 YILI İHRACATIMIZDA İLK 20 ÜLKE (1000 $)</t>
  </si>
  <si>
    <t>SON 12 AYLIK</t>
  </si>
  <si>
    <t>Değişim    ('14/'13)</t>
  </si>
  <si>
    <t xml:space="preserve"> Pay(14)  (%)</t>
  </si>
  <si>
    <t>2012-2013</t>
  </si>
  <si>
    <t>2013-2014</t>
  </si>
  <si>
    <t xml:space="preserve">* Son 12 aylık dönem için ilk 11 ay TUİK, son ay TİM rakamı kullanılmıştır. </t>
  </si>
  <si>
    <t>SON 12 AYLIK
(2014/2013)</t>
  </si>
  <si>
    <t xml:space="preserve">     Elektrik Elektronik ve Hizmet</t>
  </si>
  <si>
    <t xml:space="preserve">     Çimento Cam Seramik ve Toprak Ürünleri</t>
  </si>
  <si>
    <t xml:space="preserve">     Savunma ve Havacılık Sanayii</t>
  </si>
  <si>
    <t xml:space="preserve">* Aylar bazında toplam ihracat grafiğinde TUİK rakamları kullanılmıştır. </t>
  </si>
  <si>
    <t xml:space="preserve">Hazırgiyim ve Konfeksiyon </t>
  </si>
  <si>
    <t xml:space="preserve">* Aylar bazında toplam ihracat grafiğinde 2013 yılı için TUİK rakamları kullanılmıştır. </t>
  </si>
  <si>
    <t>Elektrik Elektronik ve Hizmet</t>
  </si>
  <si>
    <t>ADIYAMAN</t>
  </si>
  <si>
    <t>ARDAHAN</t>
  </si>
  <si>
    <t>BAİB</t>
  </si>
  <si>
    <t>*Sıralamada külümatif toplam baz alınmaktadır.</t>
  </si>
  <si>
    <t xml:space="preserve">Halı </t>
  </si>
  <si>
    <t xml:space="preserve">POLONYA </t>
  </si>
  <si>
    <t>PERU</t>
  </si>
  <si>
    <t xml:space="preserve">UMMAN </t>
  </si>
  <si>
    <t xml:space="preserve">Tütün </t>
  </si>
  <si>
    <t>TÜRKMENİSTAN</t>
  </si>
  <si>
    <t>SAKARYA</t>
  </si>
  <si>
    <t>EKİM 2014 İHRACAT RAKAMLARI</t>
  </si>
  <si>
    <t>OCAK-EKİM</t>
  </si>
  <si>
    <t>Ocak-Ekim dönemi için ilk 9 ay TUİK, son ay TİM rakamı kullanılmıştır.</t>
  </si>
  <si>
    <t>2013 - EKİM</t>
  </si>
  <si>
    <t>2014 - EKİM</t>
  </si>
  <si>
    <t>EKİM 2014 İHRACAT RAKAMLARI - TL</t>
  </si>
  <si>
    <t>EKİM (2014/2013)</t>
  </si>
  <si>
    <t>OCAK-EKİM
(2014/2013)</t>
  </si>
  <si>
    <t>OCAK- EKİM</t>
  </si>
  <si>
    <r>
      <t>* 2014 yılı Ekim</t>
    </r>
    <r>
      <rPr>
        <i/>
        <sz val="10"/>
        <color indexed="8"/>
        <rFont val="Arial"/>
        <family val="2"/>
        <charset val="162"/>
      </rPr>
      <t xml:space="preserve"> ayı için TİM rakamı kullanılmıştır. </t>
    </r>
  </si>
  <si>
    <t xml:space="preserve">KOLOMBİYA </t>
  </si>
  <si>
    <t xml:space="preserve">KATAR </t>
  </si>
  <si>
    <t xml:space="preserve">TAYLAND </t>
  </si>
  <si>
    <t xml:space="preserve">KAMERUN </t>
  </si>
  <si>
    <t>FİNLANDİYA</t>
  </si>
  <si>
    <t>BANGLADEŞ</t>
  </si>
  <si>
    <t xml:space="preserve">Ağaç Mamülleri ve Orman Ürünleri </t>
  </si>
  <si>
    <t xml:space="preserve">Fındık ve Mamulleri </t>
  </si>
  <si>
    <t xml:space="preserve">Kuru Meyve ve Mamulleri  </t>
  </si>
  <si>
    <t>MERSIN</t>
  </si>
  <si>
    <t>SIIRT</t>
  </si>
  <si>
    <t>ZONGULDAK</t>
  </si>
  <si>
    <t>BAYBURT</t>
  </si>
  <si>
    <t>YALOVA</t>
  </si>
  <si>
    <t>VAN</t>
  </si>
  <si>
    <t>YOZGAT</t>
  </si>
  <si>
    <t>ERZINCAN</t>
  </si>
  <si>
    <t>BITLIS</t>
  </si>
  <si>
    <t xml:space="preserve">* Ekim 2014 için TİM rakamı kullanılmıştır.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</si>
</sst>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_T_L_-;\-* #,##0.00\ _T_L_-;_-* &quot;-&quot;??\ _T_L_-;_-@_-"/>
    <numFmt numFmtId="165" formatCode="_-* #,##0.00\ _Y_T_L_-;\-* #,##0.00\ _Y_T_L_-;_-* &quot;-&quot;??\ _Y_T_L_-;_-@_-"/>
    <numFmt numFmtId="166" formatCode="0.0"/>
    <numFmt numFmtId="167" formatCode="#,##0.0"/>
    <numFmt numFmtId="168" formatCode="0.0%"/>
    <numFmt numFmtId="169" formatCode="_-* #,##0.0\ _T_L_-;\-* #,##0.0\ _T_L_-;_-* &quot;-&quot;??\ _T_L_-;_-@_-"/>
  </numFmts>
  <fonts count="75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indexed="8"/>
      <name val="Arial"/>
      <family val="2"/>
      <charset val="162"/>
    </font>
    <font>
      <b/>
      <sz val="20"/>
      <color indexed="8"/>
      <name val="Arial"/>
      <family val="2"/>
      <charset val="162"/>
    </font>
    <font>
      <b/>
      <sz val="20"/>
      <name val="Arial"/>
      <family val="2"/>
      <charset val="162"/>
    </font>
    <font>
      <b/>
      <sz val="14"/>
      <color indexed="8"/>
      <name val="Arial"/>
      <family val="2"/>
      <charset val="162"/>
    </font>
    <font>
      <b/>
      <sz val="12"/>
      <color indexed="8"/>
      <name val="Arial"/>
      <family val="2"/>
      <charset val="162"/>
    </font>
    <font>
      <b/>
      <sz val="11"/>
      <color indexed="8"/>
      <name val="Arial"/>
      <family val="2"/>
      <charset val="162"/>
    </font>
    <font>
      <b/>
      <sz val="13"/>
      <color indexed="8"/>
      <name val="Arial"/>
      <family val="2"/>
      <charset val="162"/>
    </font>
    <font>
      <sz val="11"/>
      <color indexed="8"/>
      <name val="Arial"/>
      <family val="2"/>
      <charset val="162"/>
    </font>
    <font>
      <sz val="12"/>
      <color indexed="8"/>
      <name val="Arial"/>
      <family val="2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sz val="10"/>
      <name val="Arial"/>
      <family val="2"/>
      <charset val="162"/>
    </font>
    <font>
      <b/>
      <sz val="16"/>
      <color indexed="8"/>
      <name val="Arial"/>
      <family val="2"/>
      <charset val="162"/>
    </font>
    <font>
      <b/>
      <sz val="16"/>
      <name val="Arial"/>
      <family val="2"/>
      <charset val="162"/>
    </font>
    <font>
      <sz val="14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8"/>
      <name val="Verdana"/>
      <family val="2"/>
      <charset val="162"/>
    </font>
    <font>
      <b/>
      <sz val="12"/>
      <name val="Verdana"/>
      <family val="2"/>
      <charset val="162"/>
    </font>
    <font>
      <i/>
      <sz val="12"/>
      <name val="Arial"/>
      <family val="2"/>
      <charset val="162"/>
    </font>
    <font>
      <b/>
      <sz val="13"/>
      <name val="Arial"/>
      <family val="2"/>
      <charset val="162"/>
    </font>
    <font>
      <b/>
      <sz val="10"/>
      <name val="Arial"/>
      <family val="2"/>
      <charset val="162"/>
    </font>
    <font>
      <i/>
      <sz val="10"/>
      <color indexed="8"/>
      <name val="Arial"/>
      <family val="2"/>
      <charset val="162"/>
    </font>
    <font>
      <sz val="8"/>
      <color indexed="16"/>
      <name val="Arial"/>
      <family val="2"/>
      <charset val="162"/>
    </font>
    <font>
      <b/>
      <sz val="10"/>
      <color indexed="18"/>
      <name val="Arial Tur"/>
      <family val="2"/>
      <charset val="162"/>
    </font>
    <font>
      <sz val="9.5"/>
      <color indexed="18"/>
      <name val="Arial Tur"/>
      <family val="2"/>
      <charset val="162"/>
    </font>
    <font>
      <sz val="9.5"/>
      <color indexed="18"/>
      <name val="Arial"/>
      <family val="2"/>
      <charset val="162"/>
    </font>
    <font>
      <b/>
      <sz val="11"/>
      <name val="Arial"/>
      <family val="2"/>
      <charset val="162"/>
    </font>
    <font>
      <b/>
      <sz val="12"/>
      <color indexed="18"/>
      <name val="Arial Tur"/>
      <family val="2"/>
      <charset val="162"/>
    </font>
    <font>
      <b/>
      <sz val="10"/>
      <color indexed="60"/>
      <name val="Arial"/>
      <family val="2"/>
      <charset val="162"/>
    </font>
    <font>
      <b/>
      <sz val="11"/>
      <color indexed="10"/>
      <name val="Arial Tur"/>
      <family val="2"/>
      <charset val="162"/>
    </font>
    <font>
      <sz val="10"/>
      <color indexed="60"/>
      <name val="Arial"/>
      <family val="2"/>
      <charset val="162"/>
    </font>
    <font>
      <sz val="10"/>
      <color indexed="12"/>
      <name val="Arial Tur"/>
      <family val="2"/>
      <charset val="162"/>
    </font>
    <font>
      <sz val="11"/>
      <color indexed="12"/>
      <name val="Arial Tur"/>
      <family val="2"/>
      <charset val="162"/>
    </font>
    <font>
      <b/>
      <sz val="8"/>
      <color indexed="18"/>
      <name val="Arial Tur"/>
      <family val="2"/>
      <charset val="162"/>
    </font>
    <font>
      <sz val="8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b/>
      <sz val="15"/>
      <name val="Arial"/>
      <family val="2"/>
      <charset val="162"/>
    </font>
    <font>
      <b/>
      <sz val="10"/>
      <name val="Arial Tur"/>
      <family val="2"/>
      <charset val="162"/>
    </font>
    <font>
      <sz val="9.5"/>
      <name val="Arial Tur"/>
      <family val="2"/>
      <charset val="162"/>
    </font>
    <font>
      <sz val="9.5"/>
      <name val="Arial"/>
      <family val="2"/>
      <charset val="162"/>
    </font>
    <font>
      <i/>
      <sz val="9"/>
      <name val="Arial"/>
      <family val="2"/>
      <charset val="162"/>
    </font>
  </fonts>
  <fills count="4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-0.249977111117893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37">
    <xf numFmtId="0" fontId="0" fillId="0" borderId="0"/>
    <xf numFmtId="16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27" borderId="0" applyNumberFormat="0" applyBorder="0" applyAlignment="0" applyProtection="0"/>
    <xf numFmtId="0" fontId="53" fillId="30" borderId="0" applyNumberFormat="0" applyBorder="0" applyAlignment="0" applyProtection="0"/>
    <xf numFmtId="0" fontId="53" fillId="29" borderId="0" applyNumberFormat="0" applyBorder="0" applyAlignment="0" applyProtection="0"/>
    <xf numFmtId="0" fontId="53" fillId="31" borderId="0" applyNumberFormat="0" applyBorder="0" applyAlignment="0" applyProtection="0"/>
    <xf numFmtId="0" fontId="53" fillId="28" borderId="0" applyNumberFormat="0" applyBorder="0" applyAlignment="0" applyProtection="0"/>
    <xf numFmtId="0" fontId="53" fillId="32" borderId="0" applyNumberFormat="0" applyBorder="0" applyAlignment="0" applyProtection="0"/>
    <xf numFmtId="0" fontId="53" fillId="31" borderId="0" applyNumberFormat="0" applyBorder="0" applyAlignment="0" applyProtection="0"/>
    <xf numFmtId="0" fontId="53" fillId="33" borderId="0" applyNumberFormat="0" applyBorder="0" applyAlignment="0" applyProtection="0"/>
    <xf numFmtId="0" fontId="53" fillId="32" borderId="0" applyNumberFormat="0" applyBorder="0" applyAlignment="0" applyProtection="0"/>
    <xf numFmtId="0" fontId="54" fillId="34" borderId="0" applyNumberFormat="0" applyBorder="0" applyAlignment="0" applyProtection="0"/>
    <xf numFmtId="0" fontId="54" fillId="28" borderId="0" applyNumberFormat="0" applyBorder="0" applyAlignment="0" applyProtection="0"/>
    <xf numFmtId="0" fontId="54" fillId="32" borderId="0" applyNumberFormat="0" applyBorder="0" applyAlignment="0" applyProtection="0"/>
    <xf numFmtId="0" fontId="54" fillId="31" borderId="0" applyNumberFormat="0" applyBorder="0" applyAlignment="0" applyProtection="0"/>
    <xf numFmtId="0" fontId="54" fillId="34" borderId="0" applyNumberFormat="0" applyBorder="0" applyAlignment="0" applyProtection="0"/>
    <xf numFmtId="0" fontId="54" fillId="28" borderId="0" applyNumberFormat="0" applyBorder="0" applyAlignment="0" applyProtection="0"/>
    <xf numFmtId="0" fontId="3" fillId="5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3" fillId="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3" fillId="11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3" fillId="14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3" fillId="17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3" fillId="20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3" fillId="6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3" fillId="9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3" fillId="1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3" fillId="15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3" fillId="18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3" fillId="21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14" fillId="7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14" fillId="10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14" fillId="13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14" fillId="16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14" fillId="19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14" fillId="22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8" fillId="0" borderId="27" applyNumberFormat="0" applyFill="0" applyAlignment="0" applyProtection="0"/>
    <xf numFmtId="0" fontId="59" fillId="0" borderId="28" applyNumberFormat="0" applyFill="0" applyAlignment="0" applyProtection="0"/>
    <xf numFmtId="0" fontId="60" fillId="0" borderId="29" applyNumberFormat="0" applyFill="0" applyAlignment="0" applyProtection="0"/>
    <xf numFmtId="0" fontId="61" fillId="0" borderId="30" applyNumberFormat="0" applyFill="0" applyAlignment="0" applyProtection="0"/>
    <xf numFmtId="0" fontId="61" fillId="0" borderId="0" applyNumberFormat="0" applyFill="0" applyBorder="0" applyAlignment="0" applyProtection="0"/>
    <xf numFmtId="0" fontId="62" fillId="40" borderId="31" applyNumberFormat="0" applyAlignment="0" applyProtection="0"/>
    <xf numFmtId="0" fontId="62" fillId="40" borderId="31" applyNumberFormat="0" applyAlignment="0" applyProtection="0"/>
    <xf numFmtId="0" fontId="63" fillId="41" borderId="32" applyNumberFormat="0" applyAlignment="0" applyProtection="0"/>
    <xf numFmtId="0" fontId="63" fillId="41" borderId="32" applyNumberFormat="0" applyAlignment="0" applyProtection="0"/>
    <xf numFmtId="165" fontId="27" fillId="0" borderId="0" applyFont="0" applyFill="0" applyBorder="0" applyAlignment="0" applyProtection="0"/>
    <xf numFmtId="0" fontId="27" fillId="0" borderId="0"/>
    <xf numFmtId="0" fontId="64" fillId="40" borderId="33" applyNumberFormat="0" applyAlignment="0" applyProtection="0"/>
    <xf numFmtId="0" fontId="1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65" fillId="32" borderId="31" applyNumberFormat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5" fillId="0" borderId="1" applyNumberFormat="0" applyFill="0" applyAlignment="0" applyProtection="0"/>
    <xf numFmtId="0" fontId="59" fillId="0" borderId="28" applyNumberFormat="0" applyFill="0" applyAlignment="0" applyProtection="0"/>
    <xf numFmtId="0" fontId="6" fillId="0" borderId="2" applyNumberFormat="0" applyFill="0" applyAlignment="0" applyProtection="0"/>
    <xf numFmtId="0" fontId="60" fillId="0" borderId="29" applyNumberFormat="0" applyFill="0" applyAlignment="0" applyProtection="0"/>
    <xf numFmtId="0" fontId="7" fillId="0" borderId="3" applyNumberFormat="0" applyFill="0" applyAlignment="0" applyProtection="0"/>
    <xf numFmtId="0" fontId="61" fillId="0" borderId="30" applyNumberFormat="0" applyFill="0" applyAlignment="0" applyProtection="0"/>
    <xf numFmtId="0" fontId="7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8" fillId="2" borderId="4" applyNumberFormat="0" applyAlignment="0" applyProtection="0"/>
    <xf numFmtId="0" fontId="65" fillId="32" borderId="31" applyNumberFormat="0" applyAlignment="0" applyProtection="0"/>
    <xf numFmtId="0" fontId="65" fillId="32" borderId="31" applyNumberFormat="0" applyAlignment="0" applyProtection="0"/>
    <xf numFmtId="0" fontId="10" fillId="0" borderId="6" applyNumberFormat="0" applyFill="0" applyAlignment="0" applyProtection="0"/>
    <xf numFmtId="0" fontId="58" fillId="0" borderId="27" applyNumberFormat="0" applyFill="0" applyAlignment="0" applyProtection="0"/>
    <xf numFmtId="0" fontId="58" fillId="0" borderId="27" applyNumberFormat="0" applyFill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27" fillId="0" borderId="0"/>
    <xf numFmtId="0" fontId="53" fillId="0" borderId="0"/>
    <xf numFmtId="0" fontId="53" fillId="0" borderId="0"/>
    <xf numFmtId="0" fontId="27" fillId="0" borderId="0"/>
    <xf numFmtId="0" fontId="3" fillId="0" borderId="0"/>
    <xf numFmtId="0" fontId="53" fillId="0" borderId="0"/>
    <xf numFmtId="0" fontId="53" fillId="0" borderId="0"/>
    <xf numFmtId="0" fontId="27" fillId="29" borderId="34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53" fillId="29" borderId="34" applyNumberFormat="0" applyFont="0" applyAlignment="0" applyProtection="0"/>
    <xf numFmtId="0" fontId="53" fillId="29" borderId="34" applyNumberFormat="0" applyFont="0" applyAlignment="0" applyProtection="0"/>
    <xf numFmtId="0" fontId="53" fillId="4" borderId="7" applyNumberFormat="0" applyFont="0" applyAlignment="0" applyProtection="0"/>
    <xf numFmtId="0" fontId="53" fillId="29" borderId="34" applyNumberFormat="0" applyFont="0" applyAlignment="0" applyProtection="0"/>
    <xf numFmtId="0" fontId="53" fillId="29" borderId="34" applyNumberFormat="0" applyFont="0" applyAlignment="0" applyProtection="0"/>
    <xf numFmtId="0" fontId="53" fillId="4" borderId="7" applyNumberFormat="0" applyFont="0" applyAlignment="0" applyProtection="0"/>
    <xf numFmtId="0" fontId="53" fillId="29" borderId="34" applyNumberFormat="0" applyFont="0" applyAlignment="0" applyProtection="0"/>
    <xf numFmtId="0" fontId="53" fillId="4" borderId="7" applyNumberFormat="0" applyFont="0" applyAlignment="0" applyProtection="0"/>
    <xf numFmtId="0" fontId="53" fillId="29" borderId="34" applyNumberFormat="0" applyFont="0" applyAlignment="0" applyProtection="0"/>
    <xf numFmtId="0" fontId="53" fillId="4" borderId="7" applyNumberFormat="0" applyFont="0" applyAlignment="0" applyProtection="0"/>
    <xf numFmtId="0" fontId="53" fillId="29" borderId="34" applyNumberFormat="0" applyFont="0" applyAlignment="0" applyProtection="0"/>
    <xf numFmtId="0" fontId="53" fillId="29" borderId="34" applyNumberFormat="0" applyFont="0" applyAlignment="0" applyProtection="0"/>
    <xf numFmtId="0" fontId="53" fillId="4" borderId="7" applyNumberFormat="0" applyFont="0" applyAlignment="0" applyProtection="0"/>
    <xf numFmtId="0" fontId="53" fillId="29" borderId="34" applyNumberFormat="0" applyFont="0" applyAlignment="0" applyProtection="0"/>
    <xf numFmtId="0" fontId="53" fillId="29" borderId="34" applyNumberFormat="0" applyFont="0" applyAlignment="0" applyProtection="0"/>
    <xf numFmtId="0" fontId="53" fillId="29" borderId="34" applyNumberFormat="0" applyFont="0" applyAlignment="0" applyProtection="0"/>
    <xf numFmtId="0" fontId="27" fillId="29" borderId="34" applyNumberFormat="0" applyFont="0" applyAlignment="0" applyProtection="0"/>
    <xf numFmtId="0" fontId="9" fillId="3" borderId="5" applyNumberFormat="0" applyAlignment="0" applyProtection="0"/>
    <xf numFmtId="0" fontId="64" fillId="40" borderId="33" applyNumberFormat="0" applyAlignment="0" applyProtection="0"/>
    <xf numFmtId="0" fontId="64" fillId="40" borderId="33" applyNumberFormat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68" fillId="0" borderId="35" applyNumberFormat="0" applyFill="0" applyAlignment="0" applyProtection="0"/>
    <xf numFmtId="0" fontId="13" fillId="0" borderId="8" applyNumberFormat="0" applyFill="0" applyAlignment="0" applyProtection="0"/>
    <xf numFmtId="0" fontId="68" fillId="0" borderId="35" applyNumberFormat="0" applyFill="0" applyAlignment="0" applyProtection="0"/>
    <xf numFmtId="0" fontId="68" fillId="0" borderId="35" applyNumberFormat="0" applyFill="0" applyAlignment="0" applyProtection="0"/>
    <xf numFmtId="0" fontId="69" fillId="0" borderId="0" applyNumberFormat="0" applyFill="0" applyBorder="0" applyAlignment="0" applyProtection="0"/>
    <xf numFmtId="165" fontId="2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1" fillId="5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1" fillId="8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1" fillId="11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1" fillId="14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1" fillId="17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1" fillId="20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1" fillId="6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1" fillId="9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1" fillId="12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1" fillId="15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1" fillId="18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1" fillId="21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62" fillId="40" borderId="31" applyNumberFormat="0" applyAlignment="0" applyProtection="0"/>
    <xf numFmtId="0" fontId="62" fillId="40" borderId="31" applyNumberFormat="0" applyAlignment="0" applyProtection="0"/>
    <xf numFmtId="0" fontId="62" fillId="40" borderId="31" applyNumberFormat="0" applyAlignment="0" applyProtection="0"/>
    <xf numFmtId="0" fontId="63" fillId="41" borderId="32" applyNumberFormat="0" applyAlignment="0" applyProtection="0"/>
    <xf numFmtId="0" fontId="63" fillId="41" borderId="32" applyNumberFormat="0" applyAlignment="0" applyProtection="0"/>
    <xf numFmtId="0" fontId="63" fillId="41" borderId="32" applyNumberFormat="0" applyAlignment="0" applyProtection="0"/>
    <xf numFmtId="165" fontId="15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2" fillId="40" borderId="31" applyNumberFormat="0" applyAlignment="0" applyProtection="0"/>
    <xf numFmtId="0" fontId="65" fillId="32" borderId="31" applyNumberFormat="0" applyAlignment="0" applyProtection="0"/>
    <xf numFmtId="0" fontId="65" fillId="32" borderId="31" applyNumberFormat="0" applyAlignment="0" applyProtection="0"/>
    <xf numFmtId="0" fontId="65" fillId="32" borderId="31" applyNumberFormat="0" applyAlignment="0" applyProtection="0"/>
    <xf numFmtId="0" fontId="63" fillId="41" borderId="32" applyNumberFormat="0" applyAlignment="0" applyProtection="0"/>
    <xf numFmtId="0" fontId="66" fillId="42" borderId="0" applyNumberFormat="0" applyBorder="0" applyAlignment="0" applyProtection="0"/>
    <xf numFmtId="0" fontId="57" fillId="39" borderId="0" applyNumberFormat="0" applyBorder="0" applyAlignment="0" applyProtection="0"/>
    <xf numFmtId="0" fontId="58" fillId="0" borderId="27" applyNumberFormat="0" applyFill="0" applyAlignment="0" applyProtection="0"/>
    <xf numFmtId="0" fontId="58" fillId="0" borderId="27" applyNumberFormat="0" applyFill="0" applyAlignment="0" applyProtection="0"/>
    <xf numFmtId="0" fontId="58" fillId="0" borderId="27" applyNumberFormat="0" applyFill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15" fillId="0" borderId="0"/>
    <xf numFmtId="0" fontId="53" fillId="0" borderId="0"/>
    <xf numFmtId="0" fontId="53" fillId="0" borderId="0"/>
    <xf numFmtId="0" fontId="15" fillId="0" borderId="0"/>
    <xf numFmtId="0" fontId="53" fillId="0" borderId="0"/>
    <xf numFmtId="0" fontId="53" fillId="0" borderId="0"/>
    <xf numFmtId="0" fontId="53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29" borderId="34" applyNumberFormat="0" applyFont="0" applyAlignment="0" applyProtection="0"/>
    <xf numFmtId="0" fontId="53" fillId="29" borderId="34" applyNumberFormat="0" applyFont="0" applyAlignment="0" applyProtection="0"/>
    <xf numFmtId="0" fontId="53" fillId="29" borderId="34" applyNumberFormat="0" applyFont="0" applyAlignment="0" applyProtection="0"/>
    <xf numFmtId="0" fontId="53" fillId="29" borderId="34" applyNumberFormat="0" applyFont="0" applyAlignment="0" applyProtection="0"/>
    <xf numFmtId="0" fontId="53" fillId="29" borderId="34" applyNumberFormat="0" applyFont="0" applyAlignment="0" applyProtection="0"/>
    <xf numFmtId="0" fontId="53" fillId="29" borderId="34" applyNumberFormat="0" applyFont="0" applyAlignment="0" applyProtection="0"/>
    <xf numFmtId="0" fontId="53" fillId="29" borderId="34" applyNumberFormat="0" applyFont="0" applyAlignment="0" applyProtection="0"/>
    <xf numFmtId="0" fontId="53" fillId="29" borderId="34" applyNumberFormat="0" applyFont="0" applyAlignment="0" applyProtection="0"/>
    <xf numFmtId="0" fontId="53" fillId="29" borderId="34" applyNumberFormat="0" applyFont="0" applyAlignment="0" applyProtection="0"/>
    <xf numFmtId="0" fontId="53" fillId="29" borderId="34" applyNumberFormat="0" applyFont="0" applyAlignment="0" applyProtection="0"/>
    <xf numFmtId="0" fontId="53" fillId="29" borderId="34" applyNumberFormat="0" applyFont="0" applyAlignment="0" applyProtection="0"/>
    <xf numFmtId="0" fontId="1" fillId="4" borderId="7" applyNumberFormat="0" applyFont="0" applyAlignment="0" applyProtection="0"/>
    <xf numFmtId="0" fontId="53" fillId="29" borderId="34" applyNumberFormat="0" applyFont="0" applyAlignment="0" applyProtection="0"/>
    <xf numFmtId="0" fontId="53" fillId="29" borderId="34" applyNumberFormat="0" applyFont="0" applyAlignment="0" applyProtection="0"/>
    <xf numFmtId="0" fontId="53" fillId="29" borderId="34" applyNumberFormat="0" applyFont="0" applyAlignment="0" applyProtection="0"/>
    <xf numFmtId="0" fontId="53" fillId="29" borderId="34" applyNumberFormat="0" applyFont="0" applyAlignment="0" applyProtection="0"/>
    <xf numFmtId="0" fontId="53" fillId="29" borderId="34" applyNumberFormat="0" applyFont="0" applyAlignment="0" applyProtection="0"/>
    <xf numFmtId="0" fontId="53" fillId="29" borderId="34" applyNumberFormat="0" applyFont="0" applyAlignment="0" applyProtection="0"/>
    <xf numFmtId="0" fontId="53" fillId="29" borderId="34" applyNumberFormat="0" applyFont="0" applyAlignment="0" applyProtection="0"/>
    <xf numFmtId="0" fontId="1" fillId="4" borderId="7" applyNumberFormat="0" applyFont="0" applyAlignment="0" applyProtection="0"/>
    <xf numFmtId="0" fontId="15" fillId="29" borderId="34" applyNumberFormat="0" applyFont="0" applyAlignment="0" applyProtection="0"/>
    <xf numFmtId="0" fontId="67" fillId="32" borderId="0" applyNumberFormat="0" applyBorder="0" applyAlignment="0" applyProtection="0"/>
    <xf numFmtId="0" fontId="64" fillId="40" borderId="33" applyNumberFormat="0" applyAlignment="0" applyProtection="0"/>
    <xf numFmtId="0" fontId="64" fillId="40" borderId="33" applyNumberFormat="0" applyAlignment="0" applyProtection="0"/>
    <xf numFmtId="0" fontId="64" fillId="40" borderId="33" applyNumberForma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68" fillId="0" borderId="35" applyNumberFormat="0" applyFill="0" applyAlignment="0" applyProtection="0"/>
    <xf numFmtId="0" fontId="68" fillId="0" borderId="35" applyNumberFormat="0" applyFill="0" applyAlignment="0" applyProtection="0"/>
    <xf numFmtId="0" fontId="68" fillId="0" borderId="35" applyNumberFormat="0" applyFill="0" applyAlignment="0" applyProtection="0"/>
    <xf numFmtId="165" fontId="15" fillId="0" borderId="0" applyFont="0" applyFill="0" applyBorder="0" applyAlignment="0" applyProtection="0"/>
    <xf numFmtId="0" fontId="54" fillId="34" borderId="0" applyNumberFormat="0" applyBorder="0" applyAlignment="0" applyProtection="0"/>
    <xf numFmtId="0" fontId="54" fillId="35" borderId="0" applyNumberFormat="0" applyBorder="0" applyAlignment="0" applyProtection="0"/>
    <xf numFmtId="0" fontId="54" fillId="36" borderId="0" applyNumberFormat="0" applyBorder="0" applyAlignment="0" applyProtection="0"/>
    <xf numFmtId="0" fontId="54" fillId="37" borderId="0" applyNumberFormat="0" applyBorder="0" applyAlignment="0" applyProtection="0"/>
    <xf numFmtId="0" fontId="54" fillId="34" borderId="0" applyNumberFormat="0" applyBorder="0" applyAlignment="0" applyProtection="0"/>
    <xf numFmtId="0" fontId="54" fillId="38" borderId="0" applyNumberFormat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</cellStyleXfs>
  <cellXfs count="159">
    <xf numFmtId="0" fontId="0" fillId="0" borderId="0" xfId="0"/>
    <xf numFmtId="0" fontId="16" fillId="0" borderId="0" xfId="3" applyFont="1" applyFill="1" applyBorder="1"/>
    <xf numFmtId="0" fontId="17" fillId="0" borderId="0" xfId="3" applyFont="1" applyFill="1" applyBorder="1"/>
    <xf numFmtId="0" fontId="16" fillId="0" borderId="0" xfId="3" applyFont="1" applyFill="1"/>
    <xf numFmtId="0" fontId="16" fillId="0" borderId="9" xfId="3" applyFont="1" applyFill="1" applyBorder="1" applyAlignment="1">
      <alignment wrapText="1"/>
    </xf>
    <xf numFmtId="0" fontId="19" fillId="0" borderId="9" xfId="3" applyFont="1" applyFill="1" applyBorder="1" applyAlignment="1">
      <alignment wrapText="1"/>
    </xf>
    <xf numFmtId="0" fontId="20" fillId="0" borderId="9" xfId="3" applyFont="1" applyFill="1" applyBorder="1" applyAlignment="1">
      <alignment horizontal="center"/>
    </xf>
    <xf numFmtId="1" fontId="20" fillId="0" borderId="9" xfId="3" applyNumberFormat="1" applyFont="1" applyFill="1" applyBorder="1" applyAlignment="1">
      <alignment horizontal="center"/>
    </xf>
    <xf numFmtId="2" fontId="21" fillId="0" borderId="9" xfId="3" applyNumberFormat="1" applyFont="1" applyFill="1" applyBorder="1" applyAlignment="1">
      <alignment horizontal="center" wrapText="1"/>
    </xf>
    <xf numFmtId="3" fontId="20" fillId="0" borderId="9" xfId="3" applyNumberFormat="1" applyFont="1" applyFill="1" applyBorder="1" applyAlignment="1">
      <alignment horizontal="center"/>
    </xf>
    <xf numFmtId="0" fontId="20" fillId="0" borderId="9" xfId="3" applyFont="1" applyFill="1" applyBorder="1"/>
    <xf numFmtId="166" fontId="20" fillId="0" borderId="9" xfId="3" applyNumberFormat="1" applyFont="1" applyFill="1" applyBorder="1" applyAlignment="1">
      <alignment horizontal="center"/>
    </xf>
    <xf numFmtId="0" fontId="16" fillId="0" borderId="9" xfId="3" applyFont="1" applyFill="1" applyBorder="1"/>
    <xf numFmtId="3" fontId="23" fillId="0" borderId="9" xfId="3" applyNumberFormat="1" applyFont="1" applyFill="1" applyBorder="1" applyAlignment="1">
      <alignment horizontal="center"/>
    </xf>
    <xf numFmtId="166" fontId="23" fillId="0" borderId="9" xfId="3" applyNumberFormat="1" applyFont="1" applyFill="1" applyBorder="1" applyAlignment="1">
      <alignment horizontal="center"/>
    </xf>
    <xf numFmtId="0" fontId="16" fillId="0" borderId="9" xfId="0" applyFont="1" applyFill="1" applyBorder="1"/>
    <xf numFmtId="3" fontId="25" fillId="0" borderId="9" xfId="3" applyNumberFormat="1" applyFont="1" applyFill="1" applyBorder="1" applyAlignment="1">
      <alignment horizontal="center"/>
    </xf>
    <xf numFmtId="166" fontId="25" fillId="0" borderId="9" xfId="3" applyNumberFormat="1" applyFont="1" applyFill="1" applyBorder="1" applyAlignment="1">
      <alignment horizontal="center"/>
    </xf>
    <xf numFmtId="0" fontId="28" fillId="0" borderId="9" xfId="3" applyFont="1" applyFill="1" applyBorder="1"/>
    <xf numFmtId="0" fontId="30" fillId="0" borderId="0" xfId="3" applyFont="1" applyFill="1" applyBorder="1"/>
    <xf numFmtId="168" fontId="16" fillId="0" borderId="0" xfId="2" applyNumberFormat="1" applyFont="1" applyFill="1" applyBorder="1"/>
    <xf numFmtId="0" fontId="16" fillId="0" borderId="0" xfId="0" applyFont="1" applyFill="1" applyBorder="1"/>
    <xf numFmtId="0" fontId="30" fillId="0" borderId="0" xfId="0" applyFont="1" applyFill="1"/>
    <xf numFmtId="0" fontId="16" fillId="0" borderId="0" xfId="0" applyFont="1" applyFill="1"/>
    <xf numFmtId="3" fontId="16" fillId="0" borderId="0" xfId="0" applyNumberFormat="1" applyFont="1" applyFill="1" applyBorder="1"/>
    <xf numFmtId="3" fontId="16" fillId="0" borderId="0" xfId="0" applyNumberFormat="1" applyFont="1" applyFill="1"/>
    <xf numFmtId="0" fontId="31" fillId="0" borderId="0" xfId="0" applyFont="1" applyFill="1" applyBorder="1"/>
    <xf numFmtId="0" fontId="30" fillId="0" borderId="0" xfId="0" applyFont="1" applyFill="1" applyBorder="1"/>
    <xf numFmtId="0" fontId="19" fillId="0" borderId="0" xfId="0" applyFont="1" applyFill="1" applyBorder="1"/>
    <xf numFmtId="3" fontId="19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horizontal="center"/>
    </xf>
    <xf numFmtId="1" fontId="19" fillId="0" borderId="0" xfId="0" applyNumberFormat="1" applyFont="1" applyFill="1" applyBorder="1" applyAlignment="1">
      <alignment horizontal="center"/>
    </xf>
    <xf numFmtId="0" fontId="33" fillId="0" borderId="0" xfId="0" applyFont="1" applyFill="1" applyBorder="1"/>
    <xf numFmtId="0" fontId="23" fillId="0" borderId="0" xfId="3" applyFont="1" applyFill="1" applyBorder="1"/>
    <xf numFmtId="164" fontId="16" fillId="0" borderId="0" xfId="1" applyFont="1" applyFill="1" applyBorder="1"/>
    <xf numFmtId="3" fontId="24" fillId="0" borderId="9" xfId="0" applyNumberFormat="1" applyFont="1" applyFill="1" applyBorder="1" applyAlignment="1">
      <alignment horizontal="right"/>
    </xf>
    <xf numFmtId="3" fontId="24" fillId="0" borderId="9" xfId="0" applyNumberFormat="1" applyFont="1" applyFill="1" applyBorder="1" applyAlignment="1">
      <alignment horizontal="center"/>
    </xf>
    <xf numFmtId="0" fontId="38" fillId="0" borderId="0" xfId="0" applyFont="1"/>
    <xf numFmtId="0" fontId="40" fillId="0" borderId="0" xfId="0" applyFont="1"/>
    <xf numFmtId="0" fontId="44" fillId="0" borderId="0" xfId="0" applyFont="1"/>
    <xf numFmtId="49" fontId="45" fillId="26" borderId="14" xfId="0" applyNumberFormat="1" applyFont="1" applyFill="1" applyBorder="1" applyAlignment="1">
      <alignment horizontal="center"/>
    </xf>
    <xf numFmtId="49" fontId="45" fillId="26" borderId="15" xfId="0" applyNumberFormat="1" applyFont="1" applyFill="1" applyBorder="1" applyAlignment="1">
      <alignment horizontal="center"/>
    </xf>
    <xf numFmtId="0" fontId="45" fillId="26" borderId="16" xfId="0" applyFont="1" applyFill="1" applyBorder="1" applyAlignment="1">
      <alignment horizontal="center"/>
    </xf>
    <xf numFmtId="0" fontId="46" fillId="0" borderId="0" xfId="0" applyFont="1"/>
    <xf numFmtId="0" fontId="47" fillId="26" borderId="17" xfId="0" applyFont="1" applyFill="1" applyBorder="1"/>
    <xf numFmtId="3" fontId="47" fillId="26" borderId="18" xfId="0" applyNumberFormat="1" applyFont="1" applyFill="1" applyBorder="1"/>
    <xf numFmtId="3" fontId="47" fillId="26" borderId="19" xfId="0" applyNumberFormat="1" applyFont="1" applyFill="1" applyBorder="1"/>
    <xf numFmtId="0" fontId="48" fillId="0" borderId="0" xfId="0" applyFont="1"/>
    <xf numFmtId="0" fontId="49" fillId="26" borderId="17" xfId="0" applyFont="1" applyFill="1" applyBorder="1"/>
    <xf numFmtId="3" fontId="49" fillId="26" borderId="0" xfId="0" applyNumberFormat="1" applyFont="1" applyFill="1" applyBorder="1"/>
    <xf numFmtId="3" fontId="47" fillId="26" borderId="20" xfId="0" applyNumberFormat="1" applyFont="1" applyFill="1" applyBorder="1"/>
    <xf numFmtId="3" fontId="50" fillId="26" borderId="0" xfId="0" applyNumberFormat="1" applyFont="1" applyFill="1" applyBorder="1"/>
    <xf numFmtId="3" fontId="47" fillId="26" borderId="0" xfId="0" applyNumberFormat="1" applyFont="1" applyFill="1" applyBorder="1"/>
    <xf numFmtId="0" fontId="51" fillId="26" borderId="21" xfId="0" applyFont="1" applyFill="1" applyBorder="1" applyAlignment="1">
      <alignment horizontal="center"/>
    </xf>
    <xf numFmtId="3" fontId="51" fillId="26" borderId="22" xfId="0" applyNumberFormat="1" applyFont="1" applyFill="1" applyBorder="1"/>
    <xf numFmtId="3" fontId="51" fillId="26" borderId="23" xfId="0" applyNumberFormat="1" applyFont="1" applyFill="1" applyBorder="1"/>
    <xf numFmtId="0" fontId="52" fillId="0" borderId="0" xfId="0" applyFont="1"/>
    <xf numFmtId="0" fontId="51" fillId="26" borderId="24" xfId="0" applyFont="1" applyFill="1" applyBorder="1" applyAlignment="1">
      <alignment horizontal="center"/>
    </xf>
    <xf numFmtId="3" fontId="51" fillId="26" borderId="25" xfId="0" applyNumberFormat="1" applyFont="1" applyFill="1" applyBorder="1"/>
    <xf numFmtId="3" fontId="51" fillId="26" borderId="26" xfId="0" applyNumberFormat="1" applyFont="1" applyFill="1" applyBorder="1"/>
    <xf numFmtId="0" fontId="31" fillId="0" borderId="0" xfId="3" applyFont="1" applyFill="1" applyBorder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left"/>
    </xf>
    <xf numFmtId="166" fontId="20" fillId="24" borderId="9" xfId="3" applyNumberFormat="1" applyFont="1" applyFill="1" applyBorder="1" applyAlignment="1">
      <alignment horizontal="center"/>
    </xf>
    <xf numFmtId="0" fontId="22" fillId="24" borderId="9" xfId="3" applyFont="1" applyFill="1" applyBorder="1"/>
    <xf numFmtId="3" fontId="20" fillId="24" borderId="9" xfId="3" applyNumberFormat="1" applyFont="1" applyFill="1" applyBorder="1" applyAlignment="1">
      <alignment horizontal="center"/>
    </xf>
    <xf numFmtId="0" fontId="20" fillId="24" borderId="9" xfId="3" applyFont="1" applyFill="1" applyBorder="1"/>
    <xf numFmtId="0" fontId="21" fillId="24" borderId="9" xfId="3" applyFont="1" applyFill="1" applyBorder="1"/>
    <xf numFmtId="3" fontId="24" fillId="24" borderId="9" xfId="3" applyNumberFormat="1" applyFont="1" applyFill="1" applyBorder="1" applyAlignment="1">
      <alignment horizontal="center"/>
    </xf>
    <xf numFmtId="166" fontId="24" fillId="24" borderId="9" xfId="3" applyNumberFormat="1" applyFont="1" applyFill="1" applyBorder="1" applyAlignment="1">
      <alignment horizontal="center"/>
    </xf>
    <xf numFmtId="3" fontId="26" fillId="24" borderId="9" xfId="3" applyNumberFormat="1" applyFont="1" applyFill="1" applyBorder="1" applyAlignment="1">
      <alignment horizontal="center"/>
    </xf>
    <xf numFmtId="167" fontId="26" fillId="24" borderId="9" xfId="3" applyNumberFormat="1" applyFont="1" applyFill="1" applyBorder="1" applyAlignment="1">
      <alignment horizontal="center"/>
    </xf>
    <xf numFmtId="3" fontId="28" fillId="24" borderId="9" xfId="3" applyNumberFormat="1" applyFont="1" applyFill="1" applyBorder="1" applyAlignment="1">
      <alignment horizontal="center"/>
    </xf>
    <xf numFmtId="166" fontId="28" fillId="24" borderId="9" xfId="3" applyNumberFormat="1" applyFont="1" applyFill="1" applyBorder="1" applyAlignment="1">
      <alignment horizontal="center"/>
    </xf>
    <xf numFmtId="3" fontId="29" fillId="24" borderId="9" xfId="3" applyNumberFormat="1" applyFont="1" applyFill="1" applyBorder="1" applyAlignment="1">
      <alignment horizontal="center"/>
    </xf>
    <xf numFmtId="166" fontId="29" fillId="24" borderId="9" xfId="3" applyNumberFormat="1" applyFont="1" applyFill="1" applyBorder="1" applyAlignment="1">
      <alignment horizontal="center"/>
    </xf>
    <xf numFmtId="49" fontId="41" fillId="43" borderId="9" xfId="0" applyNumberFormat="1" applyFont="1" applyFill="1" applyBorder="1" applyAlignment="1">
      <alignment horizontal="left"/>
    </xf>
    <xf numFmtId="3" fontId="41" fillId="43" borderId="9" xfId="0" applyNumberFormat="1" applyFont="1" applyFill="1" applyBorder="1" applyAlignment="1">
      <alignment horizontal="right"/>
    </xf>
    <xf numFmtId="49" fontId="41" fillId="43" borderId="9" xfId="0" applyNumberFormat="1" applyFont="1" applyFill="1" applyBorder="1" applyAlignment="1">
      <alignment horizontal="right"/>
    </xf>
    <xf numFmtId="49" fontId="42" fillId="0" borderId="9" xfId="0" applyNumberFormat="1" applyFont="1" applyFill="1" applyBorder="1"/>
    <xf numFmtId="3" fontId="43" fillId="0" borderId="9" xfId="0" applyNumberFormat="1" applyFont="1" applyFill="1" applyBorder="1"/>
    <xf numFmtId="168" fontId="43" fillId="0" borderId="9" xfId="171" applyNumberFormat="1" applyFont="1" applyFill="1" applyBorder="1"/>
    <xf numFmtId="49" fontId="42" fillId="0" borderId="36" xfId="0" applyNumberFormat="1" applyFont="1" applyFill="1" applyBorder="1"/>
    <xf numFmtId="3" fontId="0" fillId="0" borderId="0" xfId="0" applyNumberFormat="1"/>
    <xf numFmtId="49" fontId="42" fillId="0" borderId="0" xfId="0" applyNumberFormat="1" applyFont="1" applyFill="1" applyBorder="1"/>
    <xf numFmtId="168" fontId="43" fillId="0" borderId="9" xfId="2" applyNumberFormat="1" applyFont="1" applyFill="1" applyBorder="1"/>
    <xf numFmtId="0" fontId="15" fillId="0" borderId="0" xfId="0" applyFont="1"/>
    <xf numFmtId="0" fontId="0" fillId="0" borderId="0" xfId="0" applyAlignment="1">
      <alignment horizontal="center"/>
    </xf>
    <xf numFmtId="3" fontId="38" fillId="0" borderId="0" xfId="0" applyNumberFormat="1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16" fillId="0" borderId="9" xfId="0" applyFont="1" applyFill="1" applyBorder="1" applyAlignment="1">
      <alignment wrapText="1"/>
    </xf>
    <xf numFmtId="0" fontId="19" fillId="0" borderId="9" xfId="0" applyFont="1" applyFill="1" applyBorder="1" applyAlignment="1">
      <alignment wrapText="1"/>
    </xf>
    <xf numFmtId="0" fontId="22" fillId="23" borderId="9" xfId="0" applyFont="1" applyFill="1" applyBorder="1"/>
    <xf numFmtId="3" fontId="20" fillId="23" borderId="9" xfId="0" applyNumberFormat="1" applyFont="1" applyFill="1" applyBorder="1" applyAlignment="1">
      <alignment horizontal="center"/>
    </xf>
    <xf numFmtId="4" fontId="20" fillId="23" borderId="9" xfId="0" applyNumberFormat="1" applyFont="1" applyFill="1" applyBorder="1" applyAlignment="1">
      <alignment horizontal="center"/>
    </xf>
    <xf numFmtId="0" fontId="20" fillId="0" borderId="9" xfId="0" applyFont="1" applyFill="1" applyBorder="1"/>
    <xf numFmtId="3" fontId="20" fillId="0" borderId="9" xfId="0" applyNumberFormat="1" applyFont="1" applyFill="1" applyBorder="1" applyAlignment="1">
      <alignment horizontal="center"/>
    </xf>
    <xf numFmtId="2" fontId="20" fillId="0" borderId="9" xfId="0" applyNumberFormat="1" applyFont="1" applyFill="1" applyBorder="1" applyAlignment="1">
      <alignment horizontal="center"/>
    </xf>
    <xf numFmtId="3" fontId="23" fillId="0" borderId="9" xfId="0" applyNumberFormat="1" applyFont="1" applyFill="1" applyBorder="1" applyAlignment="1">
      <alignment horizontal="center"/>
    </xf>
    <xf numFmtId="2" fontId="23" fillId="0" borderId="9" xfId="0" applyNumberFormat="1" applyFont="1" applyFill="1" applyBorder="1" applyAlignment="1">
      <alignment horizontal="center"/>
    </xf>
    <xf numFmtId="2" fontId="20" fillId="23" borderId="9" xfId="0" applyNumberFormat="1" applyFont="1" applyFill="1" applyBorder="1" applyAlignment="1">
      <alignment horizontal="center"/>
    </xf>
    <xf numFmtId="0" fontId="32" fillId="0" borderId="9" xfId="0" applyFont="1" applyFill="1" applyBorder="1"/>
    <xf numFmtId="0" fontId="31" fillId="23" borderId="9" xfId="3" applyFont="1" applyFill="1" applyBorder="1"/>
    <xf numFmtId="0" fontId="24" fillId="0" borderId="9" xfId="0" applyFont="1" applyFill="1" applyBorder="1"/>
    <xf numFmtId="3" fontId="24" fillId="24" borderId="9" xfId="0" applyNumberFormat="1" applyFont="1" applyFill="1" applyBorder="1" applyAlignment="1">
      <alignment horizontal="center"/>
    </xf>
    <xf numFmtId="2" fontId="24" fillId="24" borderId="9" xfId="0" applyNumberFormat="1" applyFont="1" applyFill="1" applyBorder="1" applyAlignment="1">
      <alignment horizontal="center"/>
    </xf>
    <xf numFmtId="1" fontId="24" fillId="24" borderId="9" xfId="0" applyNumberFormat="1" applyFont="1" applyFill="1" applyBorder="1" applyAlignment="1">
      <alignment horizontal="center"/>
    </xf>
    <xf numFmtId="2" fontId="21" fillId="0" borderId="9" xfId="0" applyNumberFormat="1" applyFont="1" applyFill="1" applyBorder="1" applyAlignment="1">
      <alignment horizontal="center" wrapText="1"/>
    </xf>
    <xf numFmtId="0" fontId="30" fillId="0" borderId="9" xfId="0" applyFont="1" applyFill="1" applyBorder="1"/>
    <xf numFmtId="2" fontId="30" fillId="0" borderId="9" xfId="0" applyNumberFormat="1" applyFont="1" applyFill="1" applyBorder="1" applyAlignment="1">
      <alignment horizontal="center"/>
    </xf>
    <xf numFmtId="2" fontId="23" fillId="25" borderId="9" xfId="0" applyNumberFormat="1" applyFont="1" applyFill="1" applyBorder="1" applyAlignment="1">
      <alignment horizontal="center"/>
    </xf>
    <xf numFmtId="2" fontId="24" fillId="0" borderId="9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Border="1"/>
    <xf numFmtId="0" fontId="0" fillId="0" borderId="9" xfId="0" applyBorder="1" applyAlignment="1">
      <alignment wrapText="1"/>
    </xf>
    <xf numFmtId="0" fontId="35" fillId="0" borderId="9" xfId="0" applyFont="1" applyBorder="1" applyAlignment="1">
      <alignment wrapText="1"/>
    </xf>
    <xf numFmtId="1" fontId="21" fillId="0" borderId="9" xfId="3" applyNumberFormat="1" applyFont="1" applyFill="1" applyBorder="1" applyAlignment="1">
      <alignment horizontal="center" wrapText="1"/>
    </xf>
    <xf numFmtId="0" fontId="25" fillId="0" borderId="9" xfId="0" applyFont="1" applyBorder="1"/>
    <xf numFmtId="169" fontId="36" fillId="0" borderId="9" xfId="1" applyNumberFormat="1" applyFont="1" applyFill="1" applyBorder="1" applyAlignment="1">
      <alignment horizontal="center"/>
    </xf>
    <xf numFmtId="169" fontId="26" fillId="0" borderId="9" xfId="0" applyNumberFormat="1" applyFont="1" applyFill="1" applyBorder="1"/>
    <xf numFmtId="0" fontId="25" fillId="0" borderId="9" xfId="0" applyFont="1" applyBorder="1" applyAlignment="1">
      <alignment wrapText="1"/>
    </xf>
    <xf numFmtId="0" fontId="37" fillId="0" borderId="9" xfId="0" applyFont="1" applyBorder="1" applyAlignment="1">
      <alignment horizontal="center"/>
    </xf>
    <xf numFmtId="3" fontId="20" fillId="0" borderId="9" xfId="0" applyNumberFormat="1" applyFont="1" applyFill="1" applyBorder="1" applyAlignment="1">
      <alignment horizontal="right"/>
    </xf>
    <xf numFmtId="167" fontId="20" fillId="0" borderId="9" xfId="0" applyNumberFormat="1" applyFont="1" applyFill="1" applyBorder="1" applyAlignment="1">
      <alignment horizontal="center"/>
    </xf>
    <xf numFmtId="1" fontId="25" fillId="0" borderId="9" xfId="0" applyNumberFormat="1" applyFont="1" applyFill="1" applyBorder="1" applyAlignment="1">
      <alignment horizontal="center"/>
    </xf>
    <xf numFmtId="49" fontId="72" fillId="44" borderId="10" xfId="0" applyNumberFormat="1" applyFont="1" applyFill="1" applyBorder="1"/>
    <xf numFmtId="49" fontId="72" fillId="44" borderId="9" xfId="0" applyNumberFormat="1" applyFont="1" applyFill="1" applyBorder="1"/>
    <xf numFmtId="4" fontId="73" fillId="44" borderId="9" xfId="0" applyNumberFormat="1" applyFont="1" applyFill="1" applyBorder="1"/>
    <xf numFmtId="4" fontId="73" fillId="44" borderId="12" xfId="0" applyNumberFormat="1" applyFont="1" applyFill="1" applyBorder="1"/>
    <xf numFmtId="0" fontId="39" fillId="0" borderId="0" xfId="3" applyFont="1" applyFill="1" applyBorder="1"/>
    <xf numFmtId="3" fontId="21" fillId="24" borderId="9" xfId="0" applyNumberFormat="1" applyFont="1" applyFill="1" applyBorder="1" applyAlignment="1">
      <alignment horizontal="center"/>
    </xf>
    <xf numFmtId="2" fontId="21" fillId="24" borderId="9" xfId="0" applyNumberFormat="1" applyFont="1" applyFill="1" applyBorder="1" applyAlignment="1">
      <alignment horizontal="center"/>
    </xf>
    <xf numFmtId="1" fontId="21" fillId="24" borderId="9" xfId="0" applyNumberFormat="1" applyFont="1" applyFill="1" applyBorder="1" applyAlignment="1">
      <alignment horizontal="center"/>
    </xf>
    <xf numFmtId="49" fontId="71" fillId="45" borderId="9" xfId="0" applyNumberFormat="1" applyFont="1" applyFill="1" applyBorder="1" applyAlignment="1">
      <alignment horizontal="center"/>
    </xf>
    <xf numFmtId="0" fontId="71" fillId="45" borderId="9" xfId="0" applyFont="1" applyFill="1" applyBorder="1" applyAlignment="1">
      <alignment horizontal="center"/>
    </xf>
    <xf numFmtId="3" fontId="73" fillId="44" borderId="9" xfId="0" applyNumberFormat="1" applyFont="1" applyFill="1" applyBorder="1"/>
    <xf numFmtId="4" fontId="73" fillId="44" borderId="13" xfId="0" applyNumberFormat="1" applyFont="1" applyFill="1" applyBorder="1"/>
    <xf numFmtId="168" fontId="43" fillId="0" borderId="0" xfId="171" applyNumberFormat="1" applyFont="1" applyFill="1" applyBorder="1"/>
    <xf numFmtId="49" fontId="74" fillId="0" borderId="0" xfId="0" applyNumberFormat="1" applyFont="1" applyFill="1" applyBorder="1"/>
    <xf numFmtId="9" fontId="16" fillId="0" borderId="0" xfId="2" applyFont="1" applyFill="1" applyBorder="1"/>
    <xf numFmtId="3" fontId="0" fillId="0" borderId="0" xfId="0" applyNumberFormat="1" applyBorder="1"/>
    <xf numFmtId="0" fontId="19" fillId="0" borderId="9" xfId="3" applyFont="1" applyFill="1" applyBorder="1" applyAlignment="1">
      <alignment horizontal="center" vertical="center"/>
    </xf>
    <xf numFmtId="0" fontId="18" fillId="0" borderId="10" xfId="3" applyFont="1" applyFill="1" applyBorder="1" applyAlignment="1">
      <alignment horizontal="center" vertical="center"/>
    </xf>
    <xf numFmtId="0" fontId="18" fillId="0" borderId="11" xfId="3" applyFont="1" applyFill="1" applyBorder="1" applyAlignment="1">
      <alignment horizontal="center" vertical="center"/>
    </xf>
    <xf numFmtId="0" fontId="18" fillId="0" borderId="12" xfId="3" applyFont="1" applyFill="1" applyBorder="1" applyAlignment="1">
      <alignment horizontal="center" vertical="center"/>
    </xf>
    <xf numFmtId="0" fontId="25" fillId="0" borderId="9" xfId="3" applyFont="1" applyFill="1" applyBorder="1" applyAlignment="1">
      <alignment horizontal="center"/>
    </xf>
    <xf numFmtId="0" fontId="70" fillId="46" borderId="9" xfId="3" applyFont="1" applyFill="1" applyBorder="1" applyAlignment="1">
      <alignment horizontal="center"/>
    </xf>
    <xf numFmtId="0" fontId="70" fillId="46" borderId="13" xfId="3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/>
    </xf>
    <xf numFmtId="3" fontId="38" fillId="0" borderId="0" xfId="0" applyNumberFormat="1" applyFont="1" applyBorder="1" applyAlignment="1">
      <alignment horizontal="center"/>
    </xf>
    <xf numFmtId="0" fontId="38" fillId="0" borderId="0" xfId="0" applyFont="1" applyBorder="1" applyAlignment="1">
      <alignment horizontal="center"/>
    </xf>
  </cellXfs>
  <cellStyles count="337">
    <cellStyle name="%20 - Vurgu1 2" xfId="4"/>
    <cellStyle name="%20 - Vurgu2 2" xfId="5"/>
    <cellStyle name="%20 - Vurgu3 2" xfId="6"/>
    <cellStyle name="%20 - Vurgu4 2" xfId="7"/>
    <cellStyle name="%20 - Vurgu5 2" xfId="8"/>
    <cellStyle name="%20 - Vurgu6 2" xfId="9"/>
    <cellStyle name="%40 - Vurgu1 2" xfId="10"/>
    <cellStyle name="%40 - Vurgu2 2" xfId="11"/>
    <cellStyle name="%40 - Vurgu3 2" xfId="12"/>
    <cellStyle name="%40 - Vurgu4 2" xfId="13"/>
    <cellStyle name="%40 - Vurgu5 2" xfId="14"/>
    <cellStyle name="%40 - Vurgu6 2" xfId="15"/>
    <cellStyle name="%60 - Vurgu1 2" xfId="16"/>
    <cellStyle name="%60 - Vurgu2 2" xfId="17"/>
    <cellStyle name="%60 - Vurgu3 2" xfId="18"/>
    <cellStyle name="%60 - Vurgu4 2" xfId="19"/>
    <cellStyle name="%60 - Vurgu5 2" xfId="20"/>
    <cellStyle name="%60 - Vurgu6 2" xfId="21"/>
    <cellStyle name="20% - Accent1" xfId="22"/>
    <cellStyle name="20% - Accent1 2" xfId="23"/>
    <cellStyle name="20% - Accent1 2 2" xfId="24"/>
    <cellStyle name="20% - Accent1 2 2 2" xfId="172"/>
    <cellStyle name="20% - Accent1 2 3" xfId="173"/>
    <cellStyle name="20% - Accent1 3" xfId="174"/>
    <cellStyle name="20% - Accent1 4" xfId="175"/>
    <cellStyle name="20% - Accent2" xfId="25"/>
    <cellStyle name="20% - Accent2 2" xfId="26"/>
    <cellStyle name="20% - Accent2 2 2" xfId="27"/>
    <cellStyle name="20% - Accent2 2 2 2" xfId="176"/>
    <cellStyle name="20% - Accent2 2 3" xfId="177"/>
    <cellStyle name="20% - Accent2 3" xfId="178"/>
    <cellStyle name="20% - Accent2 4" xfId="179"/>
    <cellStyle name="20% - Accent3" xfId="28"/>
    <cellStyle name="20% - Accent3 2" xfId="29"/>
    <cellStyle name="20% - Accent3 2 2" xfId="30"/>
    <cellStyle name="20% - Accent3 2 2 2" xfId="180"/>
    <cellStyle name="20% - Accent3 2 3" xfId="181"/>
    <cellStyle name="20% - Accent3 3" xfId="182"/>
    <cellStyle name="20% - Accent3 4" xfId="183"/>
    <cellStyle name="20% - Accent4" xfId="31"/>
    <cellStyle name="20% - Accent4 2" xfId="32"/>
    <cellStyle name="20% - Accent4 2 2" xfId="33"/>
    <cellStyle name="20% - Accent4 2 2 2" xfId="184"/>
    <cellStyle name="20% - Accent4 2 3" xfId="185"/>
    <cellStyle name="20% - Accent4 3" xfId="186"/>
    <cellStyle name="20% - Accent4 4" xfId="187"/>
    <cellStyle name="20% - Accent5" xfId="34"/>
    <cellStyle name="20% - Accent5 2" xfId="35"/>
    <cellStyle name="20% - Accent5 2 2" xfId="36"/>
    <cellStyle name="20% - Accent5 2 2 2" xfId="188"/>
    <cellStyle name="20% - Accent5 2 3" xfId="189"/>
    <cellStyle name="20% - Accent5 3" xfId="190"/>
    <cellStyle name="20% - Accent5 4" xfId="191"/>
    <cellStyle name="20% - Accent6" xfId="37"/>
    <cellStyle name="20% - Accent6 2" xfId="38"/>
    <cellStyle name="20% - Accent6 2 2" xfId="39"/>
    <cellStyle name="20% - Accent6 2 2 2" xfId="192"/>
    <cellStyle name="20% - Accent6 2 3" xfId="193"/>
    <cellStyle name="20% - Accent6 3" xfId="194"/>
    <cellStyle name="20% - Accent6 4" xfId="195"/>
    <cellStyle name="40% - Accent1" xfId="40"/>
    <cellStyle name="40% - Accent1 2" xfId="41"/>
    <cellStyle name="40% - Accent1 2 2" xfId="42"/>
    <cellStyle name="40% - Accent1 2 2 2" xfId="196"/>
    <cellStyle name="40% - Accent1 2 3" xfId="197"/>
    <cellStyle name="40% - Accent1 3" xfId="198"/>
    <cellStyle name="40% - Accent1 4" xfId="199"/>
    <cellStyle name="40% - Accent2" xfId="43"/>
    <cellStyle name="40% - Accent2 2" xfId="44"/>
    <cellStyle name="40% - Accent2 2 2" xfId="45"/>
    <cellStyle name="40% - Accent2 2 2 2" xfId="200"/>
    <cellStyle name="40% - Accent2 2 3" xfId="201"/>
    <cellStyle name="40% - Accent2 3" xfId="202"/>
    <cellStyle name="40% - Accent2 4" xfId="203"/>
    <cellStyle name="40% - Accent3" xfId="46"/>
    <cellStyle name="40% - Accent3 2" xfId="47"/>
    <cellStyle name="40% - Accent3 2 2" xfId="48"/>
    <cellStyle name="40% - Accent3 2 2 2" xfId="204"/>
    <cellStyle name="40% - Accent3 2 3" xfId="205"/>
    <cellStyle name="40% - Accent3 3" xfId="206"/>
    <cellStyle name="40% - Accent3 4" xfId="207"/>
    <cellStyle name="40% - Accent4" xfId="49"/>
    <cellStyle name="40% - Accent4 2" xfId="50"/>
    <cellStyle name="40% - Accent4 2 2" xfId="51"/>
    <cellStyle name="40% - Accent4 2 2 2" xfId="208"/>
    <cellStyle name="40% - Accent4 2 3" xfId="209"/>
    <cellStyle name="40% - Accent4 3" xfId="210"/>
    <cellStyle name="40% - Accent4 4" xfId="211"/>
    <cellStyle name="40% - Accent5" xfId="52"/>
    <cellStyle name="40% - Accent5 2" xfId="53"/>
    <cellStyle name="40% - Accent5 2 2" xfId="54"/>
    <cellStyle name="40% - Accent5 2 2 2" xfId="212"/>
    <cellStyle name="40% - Accent5 2 3" xfId="213"/>
    <cellStyle name="40% - Accent5 3" xfId="214"/>
    <cellStyle name="40% - Accent5 4" xfId="215"/>
    <cellStyle name="40% - Accent6" xfId="55"/>
    <cellStyle name="40% - Accent6 2" xfId="56"/>
    <cellStyle name="40% - Accent6 2 2" xfId="57"/>
    <cellStyle name="40% - Accent6 2 2 2" xfId="216"/>
    <cellStyle name="40% - Accent6 2 3" xfId="217"/>
    <cellStyle name="40% - Accent6 3" xfId="218"/>
    <cellStyle name="40% - Accent6 4" xfId="219"/>
    <cellStyle name="60% - Accent1" xfId="58"/>
    <cellStyle name="60% - Accent1 2" xfId="59"/>
    <cellStyle name="60% - Accent1 2 2" xfId="60"/>
    <cellStyle name="60% - Accent1 2 2 2" xfId="220"/>
    <cellStyle name="60% - Accent1 2 3" xfId="221"/>
    <cellStyle name="60% - Accent1 3" xfId="222"/>
    <cellStyle name="60% - Accent2" xfId="61"/>
    <cellStyle name="60% - Accent2 2" xfId="62"/>
    <cellStyle name="60% - Accent2 2 2" xfId="63"/>
    <cellStyle name="60% - Accent2 2 2 2" xfId="223"/>
    <cellStyle name="60% - Accent2 2 3" xfId="224"/>
    <cellStyle name="60% - Accent2 3" xfId="225"/>
    <cellStyle name="60% - Accent3" xfId="64"/>
    <cellStyle name="60% - Accent3 2" xfId="65"/>
    <cellStyle name="60% - Accent3 2 2" xfId="66"/>
    <cellStyle name="60% - Accent3 2 2 2" xfId="226"/>
    <cellStyle name="60% - Accent3 2 3" xfId="227"/>
    <cellStyle name="60% - Accent3 3" xfId="228"/>
    <cellStyle name="60% - Accent4" xfId="67"/>
    <cellStyle name="60% - Accent4 2" xfId="68"/>
    <cellStyle name="60% - Accent4 2 2" xfId="69"/>
    <cellStyle name="60% - Accent4 2 2 2" xfId="229"/>
    <cellStyle name="60% - Accent4 2 3" xfId="230"/>
    <cellStyle name="60% - Accent4 3" xfId="231"/>
    <cellStyle name="60% - Accent5" xfId="70"/>
    <cellStyle name="60% - Accent5 2" xfId="71"/>
    <cellStyle name="60% - Accent5 2 2" xfId="72"/>
    <cellStyle name="60% - Accent5 2 2 2" xfId="232"/>
    <cellStyle name="60% - Accent5 2 3" xfId="233"/>
    <cellStyle name="60% - Accent5 3" xfId="234"/>
    <cellStyle name="60% - Accent6" xfId="73"/>
    <cellStyle name="60% - Accent6 2" xfId="74"/>
    <cellStyle name="60% - Accent6 2 2" xfId="75"/>
    <cellStyle name="60% - Accent6 2 2 2" xfId="235"/>
    <cellStyle name="60% - Accent6 2 3" xfId="236"/>
    <cellStyle name="60% - Accent6 3" xfId="237"/>
    <cellStyle name="Accent1 2" xfId="76"/>
    <cellStyle name="Accent1 2 2" xfId="77"/>
    <cellStyle name="Accent1 2 2 2" xfId="238"/>
    <cellStyle name="Accent1 2 3" xfId="239"/>
    <cellStyle name="Accent1 3" xfId="240"/>
    <cellStyle name="Accent2 2" xfId="78"/>
    <cellStyle name="Accent2 2 2" xfId="79"/>
    <cellStyle name="Accent2 2 2 2" xfId="241"/>
    <cellStyle name="Accent2 2 3" xfId="242"/>
    <cellStyle name="Accent2 3" xfId="243"/>
    <cellStyle name="Accent3 2" xfId="80"/>
    <cellStyle name="Accent3 2 2" xfId="81"/>
    <cellStyle name="Accent3 2 2 2" xfId="244"/>
    <cellStyle name="Accent3 2 3" xfId="245"/>
    <cellStyle name="Accent3 3" xfId="246"/>
    <cellStyle name="Accent4 2" xfId="82"/>
    <cellStyle name="Accent4 2 2" xfId="83"/>
    <cellStyle name="Accent4 2 2 2" xfId="247"/>
    <cellStyle name="Accent4 2 3" xfId="248"/>
    <cellStyle name="Accent4 3" xfId="249"/>
    <cellStyle name="Accent5 2" xfId="84"/>
    <cellStyle name="Accent5 2 2" xfId="85"/>
    <cellStyle name="Accent5 2 2 2" xfId="250"/>
    <cellStyle name="Accent5 2 3" xfId="251"/>
    <cellStyle name="Accent5 3" xfId="252"/>
    <cellStyle name="Accent6 2" xfId="86"/>
    <cellStyle name="Accent6 2 2" xfId="87"/>
    <cellStyle name="Accent6 2 2 2" xfId="253"/>
    <cellStyle name="Accent6 2 3" xfId="254"/>
    <cellStyle name="Accent6 3" xfId="255"/>
    <cellStyle name="Açıklama Metni 2" xfId="88"/>
    <cellStyle name="Ana Başlık 2" xfId="89"/>
    <cellStyle name="Bad 2" xfId="90"/>
    <cellStyle name="Bad 2 2" xfId="91"/>
    <cellStyle name="Bad 2 2 2" xfId="256"/>
    <cellStyle name="Bad 2 3" xfId="257"/>
    <cellStyle name="Bad 3" xfId="258"/>
    <cellStyle name="Bağlı Hücre 2" xfId="92"/>
    <cellStyle name="Başlık 1 2" xfId="93"/>
    <cellStyle name="Başlık 2 2" xfId="94"/>
    <cellStyle name="Başlık 3 2" xfId="95"/>
    <cellStyle name="Başlık 4 2" xfId="96"/>
    <cellStyle name="Calculation 2" xfId="97"/>
    <cellStyle name="Calculation 2 2" xfId="98"/>
    <cellStyle name="Calculation 2 2 2" xfId="259"/>
    <cellStyle name="Calculation 2 3" xfId="260"/>
    <cellStyle name="Calculation 3" xfId="261"/>
    <cellStyle name="Check Cell 2" xfId="99"/>
    <cellStyle name="Check Cell 2 2" xfId="100"/>
    <cellStyle name="Check Cell 2 2 2" xfId="262"/>
    <cellStyle name="Check Cell 2 3" xfId="263"/>
    <cellStyle name="Check Cell 3" xfId="264"/>
    <cellStyle name="Comma" xfId="1" builtinId="3"/>
    <cellStyle name="Comma 2" xfId="101"/>
    <cellStyle name="Comma 2 2" xfId="102"/>
    <cellStyle name="Comma 2 3" xfId="265"/>
    <cellStyle name="Çıkış 2" xfId="103"/>
    <cellStyle name="Explanatory Text" xfId="104"/>
    <cellStyle name="Explanatory Text 2" xfId="105"/>
    <cellStyle name="Explanatory Text 2 2" xfId="106"/>
    <cellStyle name="Explanatory Text 2 2 2" xfId="266"/>
    <cellStyle name="Explanatory Text 2 3" xfId="267"/>
    <cellStyle name="Explanatory Text 3" xfId="268"/>
    <cellStyle name="Giriş 2" xfId="107"/>
    <cellStyle name="Good 2" xfId="108"/>
    <cellStyle name="Good 2 2" xfId="109"/>
    <cellStyle name="Good 2 2 2" xfId="269"/>
    <cellStyle name="Good 2 3" xfId="270"/>
    <cellStyle name="Good 3" xfId="271"/>
    <cellStyle name="Heading 1" xfId="110"/>
    <cellStyle name="Heading 1 2" xfId="111"/>
    <cellStyle name="Heading 2" xfId="112"/>
    <cellStyle name="Heading 2 2" xfId="113"/>
    <cellStyle name="Heading 3" xfId="114"/>
    <cellStyle name="Heading 3 2" xfId="115"/>
    <cellStyle name="Heading 4" xfId="116"/>
    <cellStyle name="Heading 4 2" xfId="117"/>
    <cellStyle name="Hesaplama 2" xfId="272"/>
    <cellStyle name="Input" xfId="118"/>
    <cellStyle name="Input 2" xfId="119"/>
    <cellStyle name="Input 2 2" xfId="120"/>
    <cellStyle name="Input 2 2 2" xfId="273"/>
    <cellStyle name="Input 2 3" xfId="274"/>
    <cellStyle name="Input 3" xfId="275"/>
    <cellStyle name="İşaretli Hücre 2" xfId="276"/>
    <cellStyle name="İyi 2" xfId="277"/>
    <cellStyle name="Kötü 2" xfId="278"/>
    <cellStyle name="Linked Cell" xfId="121"/>
    <cellStyle name="Linked Cell 2" xfId="122"/>
    <cellStyle name="Linked Cell 2 2" xfId="123"/>
    <cellStyle name="Linked Cell 2 2 2" xfId="279"/>
    <cellStyle name="Linked Cell 2 3" xfId="280"/>
    <cellStyle name="Linked Cell 3" xfId="281"/>
    <cellStyle name="Neutral 2" xfId="124"/>
    <cellStyle name="Neutral 2 2" xfId="125"/>
    <cellStyle name="Neutral 2 2 2" xfId="282"/>
    <cellStyle name="Neutral 2 3" xfId="283"/>
    <cellStyle name="Neutral 3" xfId="284"/>
    <cellStyle name="Normal" xfId="0" builtinId="0"/>
    <cellStyle name="Normal 2 2" xfId="126"/>
    <cellStyle name="Normal 2 2 2" xfId="285"/>
    <cellStyle name="Normal 2 3" xfId="127"/>
    <cellStyle name="Normal 2 3 2" xfId="128"/>
    <cellStyle name="Normal 2 3 2 2" xfId="286"/>
    <cellStyle name="Normal 2 3 3" xfId="287"/>
    <cellStyle name="Normal 3" xfId="129"/>
    <cellStyle name="Normal 3 2" xfId="288"/>
    <cellStyle name="Normal 4" xfId="130"/>
    <cellStyle name="Normal 4 2" xfId="131"/>
    <cellStyle name="Normal 4 2 2" xfId="132"/>
    <cellStyle name="Normal 4 2 2 2" xfId="289"/>
    <cellStyle name="Normal 4 2 3" xfId="290"/>
    <cellStyle name="Normal 4 3" xfId="291"/>
    <cellStyle name="Normal 4 4" xfId="292"/>
    <cellStyle name="Normal 5" xfId="293"/>
    <cellStyle name="Normal 5 2" xfId="294"/>
    <cellStyle name="Normal 5 3" xfId="295"/>
    <cellStyle name="Normal_MAYIS_2009_İHRACAT_RAKAMLARI" xfId="3"/>
    <cellStyle name="Not 2" xfId="133"/>
    <cellStyle name="Not 3" xfId="296"/>
    <cellStyle name="Note 2" xfId="134"/>
    <cellStyle name="Note 2 2" xfId="135"/>
    <cellStyle name="Note 2 2 2" xfId="136"/>
    <cellStyle name="Note 2 2 2 2" xfId="137"/>
    <cellStyle name="Note 2 2 2 2 2" xfId="297"/>
    <cellStyle name="Note 2 2 2 3" xfId="298"/>
    <cellStyle name="Note 2 2 3" xfId="138"/>
    <cellStyle name="Note 2 2 3 2" xfId="139"/>
    <cellStyle name="Note 2 2 3 2 2" xfId="140"/>
    <cellStyle name="Note 2 2 3 2 2 2" xfId="299"/>
    <cellStyle name="Note 2 2 3 2 3" xfId="300"/>
    <cellStyle name="Note 2 2 3 3" xfId="141"/>
    <cellStyle name="Note 2 2 3 3 2" xfId="142"/>
    <cellStyle name="Note 2 2 3 3 2 2" xfId="301"/>
    <cellStyle name="Note 2 2 3 3 3" xfId="302"/>
    <cellStyle name="Note 2 2 3 4" xfId="303"/>
    <cellStyle name="Note 2 2 4" xfId="143"/>
    <cellStyle name="Note 2 2 4 2" xfId="144"/>
    <cellStyle name="Note 2 2 4 2 2" xfId="304"/>
    <cellStyle name="Note 2 2 4 3" xfId="305"/>
    <cellStyle name="Note 2 2 5" xfId="306"/>
    <cellStyle name="Note 2 2 6" xfId="307"/>
    <cellStyle name="Note 2 3" xfId="145"/>
    <cellStyle name="Note 2 3 2" xfId="146"/>
    <cellStyle name="Note 2 3 2 2" xfId="147"/>
    <cellStyle name="Note 2 3 2 2 2" xfId="308"/>
    <cellStyle name="Note 2 3 2 3" xfId="309"/>
    <cellStyle name="Note 2 3 3" xfId="148"/>
    <cellStyle name="Note 2 3 3 2" xfId="149"/>
    <cellStyle name="Note 2 3 3 2 2" xfId="310"/>
    <cellStyle name="Note 2 3 3 3" xfId="311"/>
    <cellStyle name="Note 2 3 4" xfId="312"/>
    <cellStyle name="Note 2 4" xfId="150"/>
    <cellStyle name="Note 2 4 2" xfId="151"/>
    <cellStyle name="Note 2 4 2 2" xfId="313"/>
    <cellStyle name="Note 2 4 3" xfId="314"/>
    <cellStyle name="Note 2 5" xfId="315"/>
    <cellStyle name="Note 3" xfId="152"/>
    <cellStyle name="Note 3 2" xfId="316"/>
    <cellStyle name="Nötr 2" xfId="317"/>
    <cellStyle name="Output" xfId="153"/>
    <cellStyle name="Output 2" xfId="154"/>
    <cellStyle name="Output 2 2" xfId="155"/>
    <cellStyle name="Output 2 2 2" xfId="318"/>
    <cellStyle name="Output 2 3" xfId="319"/>
    <cellStyle name="Output 3" xfId="320"/>
    <cellStyle name="Percent" xfId="2" builtinId="5"/>
    <cellStyle name="Percent 2" xfId="156"/>
    <cellStyle name="Percent 2 2" xfId="157"/>
    <cellStyle name="Percent 2 2 2" xfId="321"/>
    <cellStyle name="Percent 2 3" xfId="322"/>
    <cellStyle name="Percent 3" xfId="158"/>
    <cellStyle name="Percent 3 2" xfId="323"/>
    <cellStyle name="Title" xfId="159"/>
    <cellStyle name="Title 2" xfId="160"/>
    <cellStyle name="Toplam 2" xfId="161"/>
    <cellStyle name="Total" xfId="162"/>
    <cellStyle name="Total 2" xfId="163"/>
    <cellStyle name="Total 2 2" xfId="164"/>
    <cellStyle name="Total 2 2 2" xfId="324"/>
    <cellStyle name="Total 2 3" xfId="325"/>
    <cellStyle name="Total 3" xfId="326"/>
    <cellStyle name="Uyarı Metni 2" xfId="165"/>
    <cellStyle name="Virgül 2" xfId="166"/>
    <cellStyle name="Virgül 3" xfId="327"/>
    <cellStyle name="Vurgu1 2" xfId="328"/>
    <cellStyle name="Vurgu2 2" xfId="329"/>
    <cellStyle name="Vurgu3 2" xfId="330"/>
    <cellStyle name="Vurgu4 2" xfId="331"/>
    <cellStyle name="Vurgu5 2" xfId="332"/>
    <cellStyle name="Vurgu6 2" xfId="333"/>
    <cellStyle name="Warning Text" xfId="167"/>
    <cellStyle name="Warning Text 2" xfId="168"/>
    <cellStyle name="Warning Text 2 2" xfId="169"/>
    <cellStyle name="Warning Text 2 2 2" xfId="334"/>
    <cellStyle name="Warning Text 2 3" xfId="335"/>
    <cellStyle name="Warning Text 3" xfId="336"/>
    <cellStyle name="Yüzde 2" xfId="170"/>
    <cellStyle name="Yüzde 3" xfId="1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/>
              <a:t>AYLAR BAZINDA SANAYİ SEKTÖRÜ İHRACATI, </a:t>
            </a:r>
            <a:r>
              <a:rPr lang="en-US" sz="900" b="1" i="0" u="none" strike="noStrike" baseline="0"/>
              <a:t>20</a:t>
            </a:r>
            <a:r>
              <a:rPr lang="tr-TR" sz="900" b="1" i="0" u="none" strike="noStrike" baseline="0"/>
              <a:t>13</a:t>
            </a:r>
            <a:r>
              <a:rPr lang="en-US" sz="900" b="1" i="0" u="none" strike="noStrike" baseline="0"/>
              <a:t>-20</a:t>
            </a:r>
            <a:r>
              <a:rPr lang="tr-TR" sz="900" b="1" i="0" u="none" strike="noStrike" baseline="0"/>
              <a:t>14</a:t>
            </a:r>
            <a:endParaRPr lang="en-US"/>
          </a:p>
        </c:rich>
      </c:tx>
      <c:layout>
        <c:manualLayout>
          <c:xMode val="edge"/>
          <c:yMode val="edge"/>
          <c:x val="0.12890922959572909"/>
          <c:y val="4.14937759336099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933638443935944"/>
          <c:y val="0.18672237001258191"/>
          <c:w val="0.77574370709382634"/>
          <c:h val="0.5518683380371866"/>
        </c:manualLayout>
      </c:layout>
      <c:lineChart>
        <c:grouping val="standard"/>
        <c:varyColors val="0"/>
        <c:ser>
          <c:idx val="0"/>
          <c:order val="0"/>
          <c:tx>
            <c:v>2013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İHR'!$C$25:$N$25</c:f>
              <c:numCache>
                <c:formatCode>#,##0</c:formatCode>
                <c:ptCount val="12"/>
                <c:pt idx="0">
                  <c:v>8872224.4470000006</c:v>
                </c:pt>
                <c:pt idx="1">
                  <c:v>9579901.9370000008</c:v>
                </c:pt>
                <c:pt idx="2">
                  <c:v>10385140.266000001</c:v>
                </c:pt>
                <c:pt idx="3">
                  <c:v>9708564.7459999993</c:v>
                </c:pt>
                <c:pt idx="4">
                  <c:v>10398926.977</c:v>
                </c:pt>
                <c:pt idx="5">
                  <c:v>9681915.9020000007</c:v>
                </c:pt>
                <c:pt idx="6">
                  <c:v>10421301.653000001</c:v>
                </c:pt>
                <c:pt idx="7">
                  <c:v>8712913.5329999998</c:v>
                </c:pt>
                <c:pt idx="8">
                  <c:v>10212670.532</c:v>
                </c:pt>
                <c:pt idx="9">
                  <c:v>9606638.1669999994</c:v>
                </c:pt>
                <c:pt idx="10">
                  <c:v>11061002.299000001</c:v>
                </c:pt>
                <c:pt idx="11">
                  <c:v>10380872.876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'2002-2014 AYLIK İHR'!$A$24</c:f>
              <c:strCache>
                <c:ptCount val="1"/>
                <c:pt idx="0">
                  <c:v>2014</c:v>
                </c:pt>
              </c:strCache>
            </c:strRef>
          </c:tx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İHR'!$C$24:$N$24</c:f>
              <c:numCache>
                <c:formatCode>#,##0</c:formatCode>
                <c:ptCount val="12"/>
                <c:pt idx="0">
                  <c:v>9649649.8849999998</c:v>
                </c:pt>
                <c:pt idx="1">
                  <c:v>9936965.4529999997</c:v>
                </c:pt>
                <c:pt idx="2">
                  <c:v>10722862.727</c:v>
                </c:pt>
                <c:pt idx="3">
                  <c:v>10851773.058</c:v>
                </c:pt>
                <c:pt idx="4">
                  <c:v>11105104.58</c:v>
                </c:pt>
                <c:pt idx="5">
                  <c:v>10440270.484999999</c:v>
                </c:pt>
                <c:pt idx="6">
                  <c:v>10550437.242000001</c:v>
                </c:pt>
                <c:pt idx="7">
                  <c:v>9049540.6309999991</c:v>
                </c:pt>
                <c:pt idx="8">
                  <c:v>10979455.075999999</c:v>
                </c:pt>
                <c:pt idx="9">
                  <c:v>10236583.729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401792"/>
        <c:axId val="111961792"/>
      </c:lineChart>
      <c:catAx>
        <c:axId val="114401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19617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196179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4401792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1441647597254004E-2"/>
          <c:y val="0.82572788359961491"/>
          <c:w val="0.14144927536231983"/>
          <c:h val="0.156379041831389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KURU MEYVE VE MAMULLERİ İHRACATI (Bin $)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796256474100901"/>
          <c:y val="0.16176308539944934"/>
          <c:w val="0.70522703142599985"/>
          <c:h val="0.57210299125832409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İHR'!$C$10:$N$10</c:f>
              <c:numCache>
                <c:formatCode>#,##0</c:formatCode>
                <c:ptCount val="12"/>
                <c:pt idx="0">
                  <c:v>116017.897</c:v>
                </c:pt>
                <c:pt idx="1">
                  <c:v>111650.12</c:v>
                </c:pt>
                <c:pt idx="2">
                  <c:v>105105.683</c:v>
                </c:pt>
                <c:pt idx="3">
                  <c:v>110911.075</c:v>
                </c:pt>
                <c:pt idx="4">
                  <c:v>108931.17</c:v>
                </c:pt>
                <c:pt idx="5">
                  <c:v>102209.751</c:v>
                </c:pt>
                <c:pt idx="6">
                  <c:v>88391.263999999996</c:v>
                </c:pt>
                <c:pt idx="7">
                  <c:v>94209.74</c:v>
                </c:pt>
                <c:pt idx="8">
                  <c:v>132883.93100000001</c:v>
                </c:pt>
                <c:pt idx="9">
                  <c:v>194861.965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'2002-2014 AYLIK İHR'!$C$11:$N$11</c:f>
              <c:numCache>
                <c:formatCode>#,##0</c:formatCode>
                <c:ptCount val="12"/>
                <c:pt idx="0">
                  <c:v>106856.598</c:v>
                </c:pt>
                <c:pt idx="1">
                  <c:v>108712.61599999999</c:v>
                </c:pt>
                <c:pt idx="2">
                  <c:v>113139.69100000001</c:v>
                </c:pt>
                <c:pt idx="3">
                  <c:v>104112.96400000001</c:v>
                </c:pt>
                <c:pt idx="4">
                  <c:v>112100.792</c:v>
                </c:pt>
                <c:pt idx="5">
                  <c:v>96319.293000000005</c:v>
                </c:pt>
                <c:pt idx="6">
                  <c:v>96080.379000000001</c:v>
                </c:pt>
                <c:pt idx="7">
                  <c:v>94981.24</c:v>
                </c:pt>
                <c:pt idx="8">
                  <c:v>156917.41099999999</c:v>
                </c:pt>
                <c:pt idx="9">
                  <c:v>152872.73199999999</c:v>
                </c:pt>
                <c:pt idx="10">
                  <c:v>165845.66699999999</c:v>
                </c:pt>
                <c:pt idx="11">
                  <c:v>130314.31299999999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603392"/>
        <c:axId val="114094592"/>
      </c:lineChart>
      <c:catAx>
        <c:axId val="116603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4094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4094592"/>
        <c:scaling>
          <c:orientation val="minMax"/>
          <c:max val="2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6603392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3388090349075964E-2"/>
          <c:y val="0.80056354525932016"/>
          <c:w val="0.13240246406570841"/>
          <c:h val="0.16669660094141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FINDIK VE MAMULLERİ İHRACATI (Bin $)</a:t>
            </a:r>
          </a:p>
        </c:rich>
      </c:tx>
      <c:layout>
        <c:manualLayout>
          <c:xMode val="edge"/>
          <c:yMode val="edge"/>
          <c:x val="0.17943569553805774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19369525904036"/>
          <c:y val="0.18283615401293307"/>
          <c:w val="0.79032335866951164"/>
          <c:h val="0.55597116220259213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İHR'!$C$12:$N$12</c:f>
              <c:numCache>
                <c:formatCode>#,##0</c:formatCode>
                <c:ptCount val="12"/>
                <c:pt idx="0">
                  <c:v>153795.595</c:v>
                </c:pt>
                <c:pt idx="1">
                  <c:v>182753.25</c:v>
                </c:pt>
                <c:pt idx="2">
                  <c:v>154123.44399999999</c:v>
                </c:pt>
                <c:pt idx="3">
                  <c:v>149029.52600000001</c:v>
                </c:pt>
                <c:pt idx="4">
                  <c:v>142027.42600000001</c:v>
                </c:pt>
                <c:pt idx="5">
                  <c:v>138269.478</c:v>
                </c:pt>
                <c:pt idx="6">
                  <c:v>158157.63699999999</c:v>
                </c:pt>
                <c:pt idx="7">
                  <c:v>143474.76999999999</c:v>
                </c:pt>
                <c:pt idx="8">
                  <c:v>218152.69500000001</c:v>
                </c:pt>
                <c:pt idx="9">
                  <c:v>267755.56699999998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'2002-2014 AYLIK İHR'!$C$13:$N$13</c:f>
              <c:numCache>
                <c:formatCode>#,##0</c:formatCode>
                <c:ptCount val="12"/>
                <c:pt idx="0">
                  <c:v>178057.44399999999</c:v>
                </c:pt>
                <c:pt idx="1">
                  <c:v>133840.92199999999</c:v>
                </c:pt>
                <c:pt idx="2">
                  <c:v>135662.81400000001</c:v>
                </c:pt>
                <c:pt idx="3">
                  <c:v>133846.01300000001</c:v>
                </c:pt>
                <c:pt idx="4">
                  <c:v>105052.59600000001</c:v>
                </c:pt>
                <c:pt idx="5">
                  <c:v>106164.20699999999</c:v>
                </c:pt>
                <c:pt idx="6">
                  <c:v>133857.603</c:v>
                </c:pt>
                <c:pt idx="7">
                  <c:v>86744.865000000005</c:v>
                </c:pt>
                <c:pt idx="8">
                  <c:v>205906.03</c:v>
                </c:pt>
                <c:pt idx="9">
                  <c:v>181405.01800000001</c:v>
                </c:pt>
                <c:pt idx="10">
                  <c:v>203194.666</c:v>
                </c:pt>
                <c:pt idx="11">
                  <c:v>166244.94399999999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966592"/>
        <c:axId val="114096320"/>
      </c:lineChart>
      <c:catAx>
        <c:axId val="121966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4096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409632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21966592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87811101970462624"/>
          <c:w val="0.13709698586063904"/>
          <c:h val="0.1106969091550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ZEYTİN VE ZEYTİNYAĞI (Bin $)</a:t>
            </a:r>
          </a:p>
        </c:rich>
      </c:tx>
      <c:layout>
        <c:manualLayout>
          <c:xMode val="edge"/>
          <c:yMode val="edge"/>
          <c:x val="0.26156941649899379"/>
          <c:y val="3.7174721189591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40710932260228"/>
          <c:y val="0.15861214374225574"/>
          <c:w val="0.81891348088531157"/>
          <c:h val="0.58736059479553571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İHR'!$C$14:$N$14</c:f>
              <c:numCache>
                <c:formatCode>#,##0</c:formatCode>
                <c:ptCount val="12"/>
                <c:pt idx="0">
                  <c:v>24433.781999999999</c:v>
                </c:pt>
                <c:pt idx="1">
                  <c:v>23262.338</c:v>
                </c:pt>
                <c:pt idx="2">
                  <c:v>22845.744999999999</c:v>
                </c:pt>
                <c:pt idx="3">
                  <c:v>19989.73</c:v>
                </c:pt>
                <c:pt idx="4">
                  <c:v>19755.835999999999</c:v>
                </c:pt>
                <c:pt idx="5">
                  <c:v>19273.120999999999</c:v>
                </c:pt>
                <c:pt idx="6">
                  <c:v>14721.921</c:v>
                </c:pt>
                <c:pt idx="7">
                  <c:v>13367.266</c:v>
                </c:pt>
                <c:pt idx="8">
                  <c:v>15411.823</c:v>
                </c:pt>
                <c:pt idx="9">
                  <c:v>14895.794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'2002-2014 AYLIK İHR'!$C$15:$N$15</c:f>
              <c:numCache>
                <c:formatCode>#,##0</c:formatCode>
                <c:ptCount val="12"/>
                <c:pt idx="0">
                  <c:v>44842.038</c:v>
                </c:pt>
                <c:pt idx="1">
                  <c:v>52403.663</c:v>
                </c:pt>
                <c:pt idx="2">
                  <c:v>62002.927000000003</c:v>
                </c:pt>
                <c:pt idx="3">
                  <c:v>38388.413</c:v>
                </c:pt>
                <c:pt idx="4">
                  <c:v>38035.659</c:v>
                </c:pt>
                <c:pt idx="5">
                  <c:v>36239.686999999998</c:v>
                </c:pt>
                <c:pt idx="6">
                  <c:v>32745.501</c:v>
                </c:pt>
                <c:pt idx="7">
                  <c:v>28125.712</c:v>
                </c:pt>
                <c:pt idx="8">
                  <c:v>30890.239000000001</c:v>
                </c:pt>
                <c:pt idx="9">
                  <c:v>23072.368999999999</c:v>
                </c:pt>
                <c:pt idx="10">
                  <c:v>25941.348000000002</c:v>
                </c:pt>
                <c:pt idx="11">
                  <c:v>26880.234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967616"/>
        <c:axId val="116695040"/>
      </c:lineChart>
      <c:catAx>
        <c:axId val="121967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6695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669504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21967616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060362173038228E-2"/>
          <c:y val="0.87856257744733557"/>
          <c:w val="0.13682092555331987"/>
          <c:h val="0.11028500619578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TÜTÜN İHRACATI (Bin $)</a:t>
            </a:r>
          </a:p>
        </c:rich>
      </c:tx>
      <c:layout>
        <c:manualLayout>
          <c:xMode val="edge"/>
          <c:yMode val="edge"/>
          <c:x val="0.27868852459016391"/>
          <c:y val="4.016064257028109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120218579235018"/>
          <c:y val="0.14993390886380201"/>
          <c:w val="0.78688524590163711"/>
          <c:h val="0.5261064810275492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İHR'!$C$16:$N$16</c:f>
              <c:numCache>
                <c:formatCode>#,##0</c:formatCode>
                <c:ptCount val="12"/>
                <c:pt idx="0">
                  <c:v>109576.344</c:v>
                </c:pt>
                <c:pt idx="1">
                  <c:v>69920.358999999997</c:v>
                </c:pt>
                <c:pt idx="2">
                  <c:v>121384.389</c:v>
                </c:pt>
                <c:pt idx="3">
                  <c:v>48540.42</c:v>
                </c:pt>
                <c:pt idx="4">
                  <c:v>86381.493000000002</c:v>
                </c:pt>
                <c:pt idx="5">
                  <c:v>91684.592999999993</c:v>
                </c:pt>
                <c:pt idx="6">
                  <c:v>68872.547999999995</c:v>
                </c:pt>
                <c:pt idx="7">
                  <c:v>111508.17</c:v>
                </c:pt>
                <c:pt idx="8">
                  <c:v>101496.20699999999</c:v>
                </c:pt>
                <c:pt idx="9">
                  <c:v>95956.638000000006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tx2"/>
              </a:solidFill>
            </c:spPr>
          </c:marker>
          <c:val>
            <c:numRef>
              <c:f>'2002-2014 AYLIK İHR'!$C$17:$N$17</c:f>
              <c:numCache>
                <c:formatCode>#,##0</c:formatCode>
                <c:ptCount val="12"/>
                <c:pt idx="0">
                  <c:v>66631.066999999995</c:v>
                </c:pt>
                <c:pt idx="1">
                  <c:v>101106.59600000001</c:v>
                </c:pt>
                <c:pt idx="2">
                  <c:v>93632.384000000005</c:v>
                </c:pt>
                <c:pt idx="3">
                  <c:v>104726.342</c:v>
                </c:pt>
                <c:pt idx="4">
                  <c:v>80015.084000000003</c:v>
                </c:pt>
                <c:pt idx="5">
                  <c:v>75654.788</c:v>
                </c:pt>
                <c:pt idx="6">
                  <c:v>90331.686000000002</c:v>
                </c:pt>
                <c:pt idx="7">
                  <c:v>49399.682999999997</c:v>
                </c:pt>
                <c:pt idx="8">
                  <c:v>52908.788999999997</c:v>
                </c:pt>
                <c:pt idx="9">
                  <c:v>50115.951999999997</c:v>
                </c:pt>
                <c:pt idx="10">
                  <c:v>51936.654000000002</c:v>
                </c:pt>
                <c:pt idx="11">
                  <c:v>89628.297999999995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554752"/>
        <c:axId val="116696768"/>
      </c:lineChart>
      <c:catAx>
        <c:axId val="116554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6696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6696768"/>
        <c:scaling>
          <c:orientation val="minMax"/>
          <c:max val="15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6554752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45901639344263E-2"/>
          <c:y val="0.82329654576310496"/>
          <c:w val="0.13934426229508196"/>
          <c:h val="0.164659477806238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SÜS BİTKİLERİ İHRACATI (Bin $)</a:t>
            </a:r>
          </a:p>
        </c:rich>
      </c:tx>
      <c:layout>
        <c:manualLayout>
          <c:xMode val="edge"/>
          <c:yMode val="edge"/>
          <c:x val="0.24180327868852458"/>
          <c:y val="3.74531835205994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661202185792393"/>
          <c:y val="0.16354556803995007"/>
          <c:w val="0.83811475409836067"/>
          <c:h val="0.49438202247191032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İHR'!$C$18:$N$18</c:f>
              <c:numCache>
                <c:formatCode>#,##0</c:formatCode>
                <c:ptCount val="12"/>
                <c:pt idx="0">
                  <c:v>7358.7259999999997</c:v>
                </c:pt>
                <c:pt idx="1">
                  <c:v>9166.9879999999994</c:v>
                </c:pt>
                <c:pt idx="2">
                  <c:v>10167.101000000001</c:v>
                </c:pt>
                <c:pt idx="3">
                  <c:v>13321.003000000001</c:v>
                </c:pt>
                <c:pt idx="4">
                  <c:v>8226.5259999999998</c:v>
                </c:pt>
                <c:pt idx="5">
                  <c:v>3831.8580000000002</c:v>
                </c:pt>
                <c:pt idx="6">
                  <c:v>3651.3760000000002</c:v>
                </c:pt>
                <c:pt idx="7">
                  <c:v>5275.7179999999998</c:v>
                </c:pt>
                <c:pt idx="8">
                  <c:v>5832.9380000000001</c:v>
                </c:pt>
                <c:pt idx="9">
                  <c:v>4372.8869999999997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'2002-2014 AYLIK İHR'!$C$19:$N$19</c:f>
              <c:numCache>
                <c:formatCode>#,##0</c:formatCode>
                <c:ptCount val="12"/>
                <c:pt idx="0">
                  <c:v>5248.2349999999997</c:v>
                </c:pt>
                <c:pt idx="1">
                  <c:v>8969.8040000000001</c:v>
                </c:pt>
                <c:pt idx="2">
                  <c:v>9241.5139999999992</c:v>
                </c:pt>
                <c:pt idx="3">
                  <c:v>10435.252</c:v>
                </c:pt>
                <c:pt idx="4">
                  <c:v>7212.4260000000004</c:v>
                </c:pt>
                <c:pt idx="5">
                  <c:v>3794.241</c:v>
                </c:pt>
                <c:pt idx="6">
                  <c:v>3556.596</c:v>
                </c:pt>
                <c:pt idx="7">
                  <c:v>5171.8289999999997</c:v>
                </c:pt>
                <c:pt idx="8">
                  <c:v>5359.9139999999998</c:v>
                </c:pt>
                <c:pt idx="9">
                  <c:v>4636.9650000000001</c:v>
                </c:pt>
                <c:pt idx="10">
                  <c:v>6415.26</c:v>
                </c:pt>
                <c:pt idx="11">
                  <c:v>6939.5990000000002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968128"/>
        <c:axId val="116698496"/>
      </c:lineChart>
      <c:catAx>
        <c:axId val="121968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66984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6698496"/>
        <c:scaling>
          <c:orientation val="minMax"/>
          <c:max val="2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21968128"/>
        <c:crosses val="autoZero"/>
        <c:crossBetween val="between"/>
        <c:majorUnit val="2000"/>
        <c:minorUnit val="4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45901639344263E-2"/>
          <c:y val="0.82771850147944992"/>
          <c:w val="0.13934426229508196"/>
          <c:h val="0.161049082347853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2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SU ÜRÜNLERİ VE HAY. MAM. İHRACATI (Bin $)</a:t>
            </a:r>
            <a:endParaRPr lang="tr-TR"/>
          </a:p>
        </c:rich>
      </c:tx>
      <c:layout>
        <c:manualLayout>
          <c:xMode val="edge"/>
          <c:yMode val="edge"/>
          <c:x val="0.15488021902806295"/>
          <c:y val="4.24469413233459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89754617428491"/>
          <c:y val="0.21348393248596792"/>
          <c:w val="0.80698232861260588"/>
          <c:h val="0.49438383069928915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İHR'!$C$20:$N$20</c:f>
              <c:numCache>
                <c:formatCode>#,##0</c:formatCode>
                <c:ptCount val="12"/>
                <c:pt idx="0">
                  <c:v>209570.804</c:v>
                </c:pt>
                <c:pt idx="1">
                  <c:v>185768.19699999999</c:v>
                </c:pt>
                <c:pt idx="2">
                  <c:v>193830.549</c:v>
                </c:pt>
                <c:pt idx="3">
                  <c:v>203960.33499999999</c:v>
                </c:pt>
                <c:pt idx="4">
                  <c:v>186505.359</c:v>
                </c:pt>
                <c:pt idx="5">
                  <c:v>158144.36199999999</c:v>
                </c:pt>
                <c:pt idx="6">
                  <c:v>177127.20199999999</c:v>
                </c:pt>
                <c:pt idx="7">
                  <c:v>185967.114</c:v>
                </c:pt>
                <c:pt idx="8">
                  <c:v>192513.223</c:v>
                </c:pt>
                <c:pt idx="9">
                  <c:v>181393.595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'2002-2014 AYLIK İHR'!$C$21:$N$21</c:f>
              <c:numCache>
                <c:formatCode>#,##0</c:formatCode>
                <c:ptCount val="12"/>
                <c:pt idx="0">
                  <c:v>171195.693</c:v>
                </c:pt>
                <c:pt idx="1">
                  <c:v>148748.24900000001</c:v>
                </c:pt>
                <c:pt idx="2">
                  <c:v>145990.75099999999</c:v>
                </c:pt>
                <c:pt idx="3">
                  <c:v>154505.486</c:v>
                </c:pt>
                <c:pt idx="4">
                  <c:v>164850.53</c:v>
                </c:pt>
                <c:pt idx="5">
                  <c:v>157449.19200000001</c:v>
                </c:pt>
                <c:pt idx="6">
                  <c:v>164865.72700000001</c:v>
                </c:pt>
                <c:pt idx="7">
                  <c:v>158340.29500000001</c:v>
                </c:pt>
                <c:pt idx="8">
                  <c:v>171162.84</c:v>
                </c:pt>
                <c:pt idx="9">
                  <c:v>172493.79199999999</c:v>
                </c:pt>
                <c:pt idx="10">
                  <c:v>193388.829</c:v>
                </c:pt>
                <c:pt idx="11">
                  <c:v>185162.50700000001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970176"/>
        <c:axId val="116700224"/>
      </c:lineChart>
      <c:catAx>
        <c:axId val="121970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6700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6700224"/>
        <c:scaling>
          <c:orientation val="minMax"/>
          <c:max val="25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21970176"/>
        <c:crosses val="autoZero"/>
        <c:crossBetween val="between"/>
        <c:majorUnit val="25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66940451745378E-2"/>
          <c:y val="0.84769353269043857"/>
          <c:w val="0.13963060572253932"/>
          <c:h val="0.141074051136866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 horizontalDpi="1200" verticalDpi="12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AĞAÇ MAM. VE ORMAN ÜRÜNLERİ İHRACATI (Bin $)</a:t>
            </a:r>
          </a:p>
        </c:rich>
      </c:tx>
      <c:layout>
        <c:manualLayout>
          <c:xMode val="edge"/>
          <c:yMode val="edge"/>
          <c:x val="0.15020576131687244"/>
          <c:y val="1.96078431372549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20597733925234"/>
          <c:y val="0.15808823529411795"/>
          <c:w val="0.7942402790643468"/>
          <c:h val="0.56985294117647067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İHR'!$C$22:$N$22</c:f>
              <c:numCache>
                <c:formatCode>#,##0</c:formatCode>
                <c:ptCount val="12"/>
                <c:pt idx="0">
                  <c:v>361414.94</c:v>
                </c:pt>
                <c:pt idx="1">
                  <c:v>344101.29200000002</c:v>
                </c:pt>
                <c:pt idx="2">
                  <c:v>369867.522</c:v>
                </c:pt>
                <c:pt idx="3">
                  <c:v>394717.21299999999</c:v>
                </c:pt>
                <c:pt idx="4">
                  <c:v>416693.011</c:v>
                </c:pt>
                <c:pt idx="5">
                  <c:v>384330.87099999998</c:v>
                </c:pt>
                <c:pt idx="6">
                  <c:v>374453.21299999999</c:v>
                </c:pt>
                <c:pt idx="7">
                  <c:v>346043.10700000002</c:v>
                </c:pt>
                <c:pt idx="8">
                  <c:v>389008.30800000002</c:v>
                </c:pt>
                <c:pt idx="9">
                  <c:v>351540.89899999998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'2002-2014 AYLIK İHR'!$C$23:$N$23</c:f>
              <c:numCache>
                <c:formatCode>#,##0</c:formatCode>
                <c:ptCount val="12"/>
                <c:pt idx="0">
                  <c:v>308442.913</c:v>
                </c:pt>
                <c:pt idx="1">
                  <c:v>312886.18400000001</c:v>
                </c:pt>
                <c:pt idx="2">
                  <c:v>361373.55900000001</c:v>
                </c:pt>
                <c:pt idx="3">
                  <c:v>361138.326</c:v>
                </c:pt>
                <c:pt idx="4">
                  <c:v>381482.92</c:v>
                </c:pt>
                <c:pt idx="5">
                  <c:v>354145.40100000001</c:v>
                </c:pt>
                <c:pt idx="6">
                  <c:v>389802.72200000001</c:v>
                </c:pt>
                <c:pt idx="7">
                  <c:v>330581.49900000001</c:v>
                </c:pt>
                <c:pt idx="8">
                  <c:v>402117.24800000002</c:v>
                </c:pt>
                <c:pt idx="9">
                  <c:v>363788.886</c:v>
                </c:pt>
                <c:pt idx="10">
                  <c:v>450887.58199999999</c:v>
                </c:pt>
                <c:pt idx="11">
                  <c:v>439890.29599999997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968640"/>
        <c:axId val="116701952"/>
      </c:lineChart>
      <c:catAx>
        <c:axId val="121968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6701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6701952"/>
        <c:scaling>
          <c:orientation val="minMax"/>
          <c:max val="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21968640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88065843621401E-2"/>
          <c:y val="0.87009803921568796"/>
          <c:w val="0.13991791149563168"/>
          <c:h val="0.1188725490196078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TEKSTİL VE HAMMADDELERİ İHRACATI (Bin $)</a:t>
            </a:r>
          </a:p>
        </c:rich>
      </c:tx>
      <c:layout>
        <c:manualLayout>
          <c:xMode val="edge"/>
          <c:yMode val="edge"/>
          <c:x val="0.17959205099362591"/>
          <c:y val="5.18518518518518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734710553562102"/>
          <c:y val="0.20740815758158912"/>
          <c:w val="0.79387834211410302"/>
          <c:h val="0.52592782815331363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İHR'!$C$26:$N$26</c:f>
              <c:numCache>
                <c:formatCode>#,##0</c:formatCode>
                <c:ptCount val="12"/>
                <c:pt idx="0">
                  <c:v>767901.96200000006</c:v>
                </c:pt>
                <c:pt idx="1">
                  <c:v>715679.56499999994</c:v>
                </c:pt>
                <c:pt idx="2">
                  <c:v>770352.71499999997</c:v>
                </c:pt>
                <c:pt idx="3">
                  <c:v>790555.50399999996</c:v>
                </c:pt>
                <c:pt idx="4">
                  <c:v>768718.598</c:v>
                </c:pt>
                <c:pt idx="5">
                  <c:v>706662.84</c:v>
                </c:pt>
                <c:pt idx="6">
                  <c:v>702763.73300000001</c:v>
                </c:pt>
                <c:pt idx="7">
                  <c:v>682184.93500000006</c:v>
                </c:pt>
                <c:pt idx="8">
                  <c:v>820584.88199999998</c:v>
                </c:pt>
                <c:pt idx="9">
                  <c:v>758767.66299999994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'2002-2014 AYLIK İHR'!$C$27:$N$27</c:f>
              <c:numCache>
                <c:formatCode>#,##0</c:formatCode>
                <c:ptCount val="12"/>
                <c:pt idx="0">
                  <c:v>682155.86699999997</c:v>
                </c:pt>
                <c:pt idx="1">
                  <c:v>649400.50800000003</c:v>
                </c:pt>
                <c:pt idx="2">
                  <c:v>733924.66500000004</c:v>
                </c:pt>
                <c:pt idx="3">
                  <c:v>700825.505</c:v>
                </c:pt>
                <c:pt idx="4">
                  <c:v>748576.304</c:v>
                </c:pt>
                <c:pt idx="5">
                  <c:v>644671.53200000001</c:v>
                </c:pt>
                <c:pt idx="6">
                  <c:v>675793.60199999996</c:v>
                </c:pt>
                <c:pt idx="7">
                  <c:v>615565.68900000001</c:v>
                </c:pt>
                <c:pt idx="8">
                  <c:v>753895.30099999998</c:v>
                </c:pt>
                <c:pt idx="9">
                  <c:v>707925.071</c:v>
                </c:pt>
                <c:pt idx="10">
                  <c:v>813458.54500000004</c:v>
                </c:pt>
                <c:pt idx="11">
                  <c:v>661700.87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969152"/>
        <c:axId val="121767040"/>
      </c:lineChart>
      <c:catAx>
        <c:axId val="121969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21767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176704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21969152"/>
        <c:crosses val="autoZero"/>
        <c:crossBetween val="between"/>
        <c:majorUnit val="100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04081632653123E-2"/>
          <c:y val="0.82963274035190049"/>
          <c:w val="0.13877572446301337"/>
          <c:h val="0.159259648099543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DERİ VE MAMULLERİ İHRACATI (Bin $)</a:t>
            </a:r>
          </a:p>
        </c:rich>
      </c:tx>
      <c:layout>
        <c:manualLayout>
          <c:xMode val="edge"/>
          <c:yMode val="edge"/>
          <c:x val="0.18979613262628006"/>
          <c:y val="3.70370370370370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163283405695371"/>
          <c:y val="0.19629700628257479"/>
          <c:w val="0.77142934015200504"/>
          <c:h val="0.48889065715660285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İHR'!$C$28:$N$28</c:f>
              <c:numCache>
                <c:formatCode>#,##0</c:formatCode>
                <c:ptCount val="12"/>
                <c:pt idx="0">
                  <c:v>123813.61500000001</c:v>
                </c:pt>
                <c:pt idx="1">
                  <c:v>144842.40700000001</c:v>
                </c:pt>
                <c:pt idx="2">
                  <c:v>143827.462</c:v>
                </c:pt>
                <c:pt idx="3">
                  <c:v>154749.486</c:v>
                </c:pt>
                <c:pt idx="4">
                  <c:v>166273.72399999999</c:v>
                </c:pt>
                <c:pt idx="5">
                  <c:v>149453.16899999999</c:v>
                </c:pt>
                <c:pt idx="6">
                  <c:v>168902.228</c:v>
                </c:pt>
                <c:pt idx="7">
                  <c:v>160485.304</c:v>
                </c:pt>
                <c:pt idx="8">
                  <c:v>183457.4</c:v>
                </c:pt>
                <c:pt idx="9">
                  <c:v>144469.035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'2002-2014 AYLIK İHR'!$C$29:$N$29</c:f>
              <c:numCache>
                <c:formatCode>#,##0</c:formatCode>
                <c:ptCount val="12"/>
                <c:pt idx="0">
                  <c:v>115029.788</c:v>
                </c:pt>
                <c:pt idx="1">
                  <c:v>129821.13099999999</c:v>
                </c:pt>
                <c:pt idx="2">
                  <c:v>153555.92800000001</c:v>
                </c:pt>
                <c:pt idx="3">
                  <c:v>145412.842</c:v>
                </c:pt>
                <c:pt idx="4">
                  <c:v>155575.82199999999</c:v>
                </c:pt>
                <c:pt idx="5">
                  <c:v>146133.84599999999</c:v>
                </c:pt>
                <c:pt idx="6">
                  <c:v>183365.38500000001</c:v>
                </c:pt>
                <c:pt idx="7">
                  <c:v>178226.11300000001</c:v>
                </c:pt>
                <c:pt idx="8">
                  <c:v>175967.321</c:v>
                </c:pt>
                <c:pt idx="9">
                  <c:v>161907.5</c:v>
                </c:pt>
                <c:pt idx="10">
                  <c:v>176429.77900000001</c:v>
                </c:pt>
                <c:pt idx="11">
                  <c:v>220812.81700000001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402304"/>
        <c:axId val="121768768"/>
      </c:lineChart>
      <c:catAx>
        <c:axId val="114402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21768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176876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4402304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04081632653123E-2"/>
          <c:y val="0.82592903664820305"/>
          <c:w val="0.13877572446301337"/>
          <c:h val="0.159259648099543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HALI İHRACATI (Bin $)</a:t>
            </a:r>
          </a:p>
        </c:rich>
      </c:tx>
      <c:layout>
        <c:manualLayout>
          <c:xMode val="edge"/>
          <c:yMode val="edge"/>
          <c:x val="0.32040837752424067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979610749771664"/>
          <c:y val="0.19403020425862189"/>
          <c:w val="0.77142934015200504"/>
          <c:h val="0.50746361113793093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İHR'!$C$30:$N$30</c:f>
              <c:numCache>
                <c:formatCode>#,##0</c:formatCode>
                <c:ptCount val="12"/>
                <c:pt idx="0">
                  <c:v>178356.88</c:v>
                </c:pt>
                <c:pt idx="1">
                  <c:v>177087.66699999999</c:v>
                </c:pt>
                <c:pt idx="2">
                  <c:v>190935.24799999999</c:v>
                </c:pt>
                <c:pt idx="3">
                  <c:v>203815.34700000001</c:v>
                </c:pt>
                <c:pt idx="4">
                  <c:v>194613.76500000001</c:v>
                </c:pt>
                <c:pt idx="5">
                  <c:v>200167.51699999999</c:v>
                </c:pt>
                <c:pt idx="6">
                  <c:v>181244.261</c:v>
                </c:pt>
                <c:pt idx="7">
                  <c:v>159444.416</c:v>
                </c:pt>
                <c:pt idx="8">
                  <c:v>222234.47099999999</c:v>
                </c:pt>
                <c:pt idx="9">
                  <c:v>207731.81400000001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'2002-2014 AYLIK İHR'!$C$31:$N$31</c:f>
              <c:numCache>
                <c:formatCode>#,##0</c:formatCode>
                <c:ptCount val="12"/>
                <c:pt idx="0">
                  <c:v>165972.05499999999</c:v>
                </c:pt>
                <c:pt idx="1">
                  <c:v>161550.14600000001</c:v>
                </c:pt>
                <c:pt idx="2">
                  <c:v>169936.27600000001</c:v>
                </c:pt>
                <c:pt idx="3">
                  <c:v>190079.05799999999</c:v>
                </c:pt>
                <c:pt idx="4">
                  <c:v>192843.37700000001</c:v>
                </c:pt>
                <c:pt idx="5">
                  <c:v>183761.035</c:v>
                </c:pt>
                <c:pt idx="6">
                  <c:v>178911.50899999999</c:v>
                </c:pt>
                <c:pt idx="7">
                  <c:v>144298.25700000001</c:v>
                </c:pt>
                <c:pt idx="8">
                  <c:v>182023.92499999999</c:v>
                </c:pt>
                <c:pt idx="9">
                  <c:v>193554.00099999999</c:v>
                </c:pt>
                <c:pt idx="10">
                  <c:v>229928.223</c:v>
                </c:pt>
                <c:pt idx="11">
                  <c:v>202542.54399999999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332672"/>
        <c:axId val="121769920"/>
      </c:lineChart>
      <c:catAx>
        <c:axId val="122332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21769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176992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22332672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04081632653123E-2"/>
          <c:y val="0.82835977592353183"/>
          <c:w val="0.13877572446301337"/>
          <c:h val="0.160448152936107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/>
              <a:t>AYLAR BAZINDA MADENCİLİK İHRACATI, </a:t>
            </a:r>
            <a:r>
              <a:rPr lang="en-US" sz="1000" b="1" i="0" u="none" strike="noStrike" baseline="0"/>
              <a:t>20</a:t>
            </a:r>
            <a:r>
              <a:rPr lang="tr-TR" sz="1000" b="1" i="0" u="none" strike="noStrike" baseline="0"/>
              <a:t>13</a:t>
            </a:r>
            <a:r>
              <a:rPr lang="en-US" sz="1000" b="1" i="0" u="none" strike="noStrike" baseline="0"/>
              <a:t>-20</a:t>
            </a:r>
            <a:r>
              <a:rPr lang="tr-TR" sz="1000" b="1" i="0" u="none" strike="noStrike" baseline="0"/>
              <a:t>14</a:t>
            </a:r>
            <a:endParaRPr lang="en-US"/>
          </a:p>
        </c:rich>
      </c:tx>
      <c:layout>
        <c:manualLayout>
          <c:xMode val="edge"/>
          <c:yMode val="edge"/>
          <c:x val="0.12614702978641429"/>
          <c:y val="3.74531835205994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055063851804235"/>
          <c:y val="0.21722925894362621"/>
          <c:w val="0.77064306488660361"/>
          <c:h val="0.50936515890229295"/>
        </c:manualLayout>
      </c:layout>
      <c:lineChart>
        <c:grouping val="standard"/>
        <c:varyColors val="0"/>
        <c:ser>
          <c:idx val="0"/>
          <c:order val="0"/>
          <c:tx>
            <c:v>2013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İHR'!$C$59:$N$59</c:f>
              <c:numCache>
                <c:formatCode>#,##0</c:formatCode>
                <c:ptCount val="12"/>
                <c:pt idx="0">
                  <c:v>394546.73300000001</c:v>
                </c:pt>
                <c:pt idx="1">
                  <c:v>398684.74200000003</c:v>
                </c:pt>
                <c:pt idx="2">
                  <c:v>369661.43300000002</c:v>
                </c:pt>
                <c:pt idx="3">
                  <c:v>401154.97700000001</c:v>
                </c:pt>
                <c:pt idx="4">
                  <c:v>507825.64299999998</c:v>
                </c:pt>
                <c:pt idx="5">
                  <c:v>431230.647</c:v>
                </c:pt>
                <c:pt idx="6">
                  <c:v>445448.03200000001</c:v>
                </c:pt>
                <c:pt idx="7">
                  <c:v>400043.06199999998</c:v>
                </c:pt>
                <c:pt idx="8">
                  <c:v>441657.783</c:v>
                </c:pt>
                <c:pt idx="9">
                  <c:v>384744.09899999999</c:v>
                </c:pt>
                <c:pt idx="10">
                  <c:v>439724.03399999999</c:v>
                </c:pt>
                <c:pt idx="11">
                  <c:v>420131.96299999999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'2002-2014 AYLIK İHR'!$A$58</c:f>
              <c:strCache>
                <c:ptCount val="1"/>
                <c:pt idx="0">
                  <c:v>2014</c:v>
                </c:pt>
              </c:strCache>
            </c:strRef>
          </c:tx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İHR'!$C$58:$N$58</c:f>
              <c:numCache>
                <c:formatCode>#,##0</c:formatCode>
                <c:ptCount val="12"/>
                <c:pt idx="0">
                  <c:v>400482.17599999998</c:v>
                </c:pt>
                <c:pt idx="1">
                  <c:v>327055.84600000002</c:v>
                </c:pt>
                <c:pt idx="2">
                  <c:v>363215.163</c:v>
                </c:pt>
                <c:pt idx="3">
                  <c:v>412248.36300000001</c:v>
                </c:pt>
                <c:pt idx="4">
                  <c:v>465296.60600000003</c:v>
                </c:pt>
                <c:pt idx="5">
                  <c:v>404100.02100000001</c:v>
                </c:pt>
                <c:pt idx="6">
                  <c:v>404569.36900000001</c:v>
                </c:pt>
                <c:pt idx="7">
                  <c:v>381091.26199999999</c:v>
                </c:pt>
                <c:pt idx="8">
                  <c:v>387397.32</c:v>
                </c:pt>
                <c:pt idx="9">
                  <c:v>348182.26400000002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402816"/>
        <c:axId val="111964096"/>
      </c:lineChart>
      <c:catAx>
        <c:axId val="114402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1964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19640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4402816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1743119266055051E-3"/>
          <c:y val="0.83520913818357434"/>
          <c:w val="0.14788990825688073"/>
          <c:h val="0.15108830497311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KİMYEVİ MADDELER VE MAMULLERİ İHRACATI (Bin $)</a:t>
            </a:r>
          </a:p>
        </c:rich>
      </c:tx>
      <c:layout>
        <c:manualLayout>
          <c:xMode val="edge"/>
          <c:yMode val="edge"/>
          <c:x val="0.14814836417052887"/>
          <c:y val="3.8759689922480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283993821759941"/>
          <c:y val="0.16279151152617571"/>
          <c:w val="0.77366410603159552"/>
          <c:h val="0.51162984356015484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İHR'!$C$32:$N$32</c:f>
              <c:numCache>
                <c:formatCode>#,##0</c:formatCode>
                <c:ptCount val="12"/>
                <c:pt idx="0">
                  <c:v>1394235.3689999999</c:v>
                </c:pt>
                <c:pt idx="1">
                  <c:v>1444414.4739999999</c:v>
                </c:pt>
                <c:pt idx="2">
                  <c:v>1460149.298</c:v>
                </c:pt>
                <c:pt idx="3">
                  <c:v>1481278.0719999999</c:v>
                </c:pt>
                <c:pt idx="4">
                  <c:v>1586445.827</c:v>
                </c:pt>
                <c:pt idx="5">
                  <c:v>1519134.6880000001</c:v>
                </c:pt>
                <c:pt idx="6">
                  <c:v>1570719.0819999999</c:v>
                </c:pt>
                <c:pt idx="7">
                  <c:v>1428143.828</c:v>
                </c:pt>
                <c:pt idx="8">
                  <c:v>1511003.193</c:v>
                </c:pt>
                <c:pt idx="9">
                  <c:v>1508600.18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'2002-2014 AYLIK İHR'!$C$33:$N$33</c:f>
              <c:numCache>
                <c:formatCode>#,##0</c:formatCode>
                <c:ptCount val="12"/>
                <c:pt idx="0">
                  <c:v>1315959.693</c:v>
                </c:pt>
                <c:pt idx="1">
                  <c:v>1429457.66</c:v>
                </c:pt>
                <c:pt idx="2">
                  <c:v>1452101.21</c:v>
                </c:pt>
                <c:pt idx="3">
                  <c:v>1420968.311</c:v>
                </c:pt>
                <c:pt idx="4">
                  <c:v>1568761.0930000001</c:v>
                </c:pt>
                <c:pt idx="5">
                  <c:v>1328721.923</c:v>
                </c:pt>
                <c:pt idx="6">
                  <c:v>1529671.388</c:v>
                </c:pt>
                <c:pt idx="7">
                  <c:v>1424471.588</c:v>
                </c:pt>
                <c:pt idx="8">
                  <c:v>1401853.679</c:v>
                </c:pt>
                <c:pt idx="9">
                  <c:v>1394136.4650000001</c:v>
                </c:pt>
                <c:pt idx="10">
                  <c:v>1566545.0060000001</c:v>
                </c:pt>
                <c:pt idx="11">
                  <c:v>1598637.7169999999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334720"/>
        <c:axId val="121771648"/>
      </c:lineChart>
      <c:catAx>
        <c:axId val="122334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21771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1771648"/>
        <c:scaling>
          <c:orientation val="minMax"/>
          <c:max val="2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22334720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88065843621401E-2"/>
          <c:y val="0.84238051638893985"/>
          <c:w val="0.13991791149563168"/>
          <c:h val="0.1459956458931010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MAKİNE VE AKSAMLARI İHRACATI (Bin $)</a:t>
            </a:r>
          </a:p>
        </c:rich>
      </c:tx>
      <c:layout>
        <c:manualLayout>
          <c:xMode val="edge"/>
          <c:yMode val="edge"/>
          <c:x val="0.16734715303444272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734710553562102"/>
          <c:y val="0.17537345384913924"/>
          <c:w val="0.78571506867333862"/>
          <c:h val="0.56343386236638282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İHR'!$C$42:$N$42</c:f>
              <c:numCache>
                <c:formatCode>#,##0</c:formatCode>
                <c:ptCount val="12"/>
                <c:pt idx="0">
                  <c:v>477330.158</c:v>
                </c:pt>
                <c:pt idx="1">
                  <c:v>471698.6</c:v>
                </c:pt>
                <c:pt idx="2">
                  <c:v>503717.45199999999</c:v>
                </c:pt>
                <c:pt idx="3">
                  <c:v>525178.19799999997</c:v>
                </c:pt>
                <c:pt idx="4">
                  <c:v>544312.00100000005</c:v>
                </c:pt>
                <c:pt idx="5">
                  <c:v>500297.01699999999</c:v>
                </c:pt>
                <c:pt idx="6">
                  <c:v>514952.42200000002</c:v>
                </c:pt>
                <c:pt idx="7">
                  <c:v>457071.48800000001</c:v>
                </c:pt>
                <c:pt idx="8">
                  <c:v>531854.31499999994</c:v>
                </c:pt>
                <c:pt idx="9">
                  <c:v>496436.473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'2002-2014 AYLIK İHR'!$C$43:$N$43</c:f>
              <c:numCache>
                <c:formatCode>#,##0</c:formatCode>
                <c:ptCount val="12"/>
                <c:pt idx="0">
                  <c:v>430048.80300000001</c:v>
                </c:pt>
                <c:pt idx="1">
                  <c:v>435630.61499999999</c:v>
                </c:pt>
                <c:pt idx="2">
                  <c:v>512147.93400000001</c:v>
                </c:pt>
                <c:pt idx="3">
                  <c:v>501844.57699999999</c:v>
                </c:pt>
                <c:pt idx="4">
                  <c:v>518926.19799999997</c:v>
                </c:pt>
                <c:pt idx="5">
                  <c:v>465383.56099999999</c:v>
                </c:pt>
                <c:pt idx="6">
                  <c:v>509307.17300000001</c:v>
                </c:pt>
                <c:pt idx="7">
                  <c:v>386713.90399999998</c:v>
                </c:pt>
                <c:pt idx="8">
                  <c:v>480637.946</c:v>
                </c:pt>
                <c:pt idx="9">
                  <c:v>450455.80099999998</c:v>
                </c:pt>
                <c:pt idx="10">
                  <c:v>533237.61199999996</c:v>
                </c:pt>
                <c:pt idx="11">
                  <c:v>570357.50800000003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744832"/>
        <c:axId val="121773376"/>
      </c:lineChart>
      <c:catAx>
        <c:axId val="122744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21773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1773376"/>
        <c:scaling>
          <c:orientation val="minMax"/>
          <c:max val="1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22744832"/>
        <c:crosses val="autoZero"/>
        <c:crossBetween val="between"/>
        <c:majorUnit val="100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7619047619047623E-3"/>
          <c:y val="0.82835977592353172"/>
          <c:w val="0.13877572446301337"/>
          <c:h val="0.160448152936107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2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OTOMOTİV ENDÜSTRİSİ İHRACATI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2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(Bin $)</a:t>
            </a:r>
            <a:endParaRPr lang="tr-TR"/>
          </a:p>
        </c:rich>
      </c:tx>
      <c:layout>
        <c:manualLayout>
          <c:xMode val="edge"/>
          <c:yMode val="edge"/>
          <c:x val="0.27142878568750572"/>
          <c:y val="2.4968789013732721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231313942900038"/>
          <c:y val="0.17603074896536824"/>
          <c:w val="0.78367425031315197"/>
          <c:h val="0.54307314735906542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İHR'!$C$36:$N$36</c:f>
              <c:numCache>
                <c:formatCode>#,##0</c:formatCode>
                <c:ptCount val="12"/>
                <c:pt idx="0">
                  <c:v>1585971.405</c:v>
                </c:pt>
                <c:pt idx="1">
                  <c:v>1831564.5179999999</c:v>
                </c:pt>
                <c:pt idx="2">
                  <c:v>2126496.6830000002</c:v>
                </c:pt>
                <c:pt idx="3">
                  <c:v>2089962.94</c:v>
                </c:pt>
                <c:pt idx="4">
                  <c:v>2050347.52</c:v>
                </c:pt>
                <c:pt idx="5">
                  <c:v>2029814.1769999999</c:v>
                </c:pt>
                <c:pt idx="6">
                  <c:v>1989082.676</c:v>
                </c:pt>
                <c:pt idx="7">
                  <c:v>1267366.7679999999</c:v>
                </c:pt>
                <c:pt idx="8">
                  <c:v>1959146.16</c:v>
                </c:pt>
                <c:pt idx="9">
                  <c:v>1713229.22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'2002-2014 AYLIK İHR'!$C$37:$N$37</c:f>
              <c:numCache>
                <c:formatCode>#,##0</c:formatCode>
                <c:ptCount val="12"/>
                <c:pt idx="0">
                  <c:v>1485459.331</c:v>
                </c:pt>
                <c:pt idx="1">
                  <c:v>1783951.888</c:v>
                </c:pt>
                <c:pt idx="2">
                  <c:v>1863298.6769999999</c:v>
                </c:pt>
                <c:pt idx="3">
                  <c:v>1766370.9979999999</c:v>
                </c:pt>
                <c:pt idx="4">
                  <c:v>1843125.4669999999</c:v>
                </c:pt>
                <c:pt idx="5">
                  <c:v>1800469.2890000001</c:v>
                </c:pt>
                <c:pt idx="6">
                  <c:v>1952618.523</c:v>
                </c:pt>
                <c:pt idx="7">
                  <c:v>1263006.966</c:v>
                </c:pt>
                <c:pt idx="8">
                  <c:v>1955643.449</c:v>
                </c:pt>
                <c:pt idx="9">
                  <c:v>1749427.5109999999</c:v>
                </c:pt>
                <c:pt idx="10">
                  <c:v>2075518.764</c:v>
                </c:pt>
                <c:pt idx="11">
                  <c:v>1764236.7609999999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745344"/>
        <c:axId val="122668736"/>
      </c:lineChart>
      <c:catAx>
        <c:axId val="122745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22668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2668736"/>
        <c:scaling>
          <c:orientation val="minMax"/>
          <c:max val="3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22745344"/>
        <c:crosses val="autoZero"/>
        <c:crossBetween val="between"/>
        <c:majorUnit val="500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04081632653123E-2"/>
          <c:y val="0.82771850147944992"/>
          <c:w val="0.13877572446301337"/>
          <c:h val="0.161049082347853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/>
              <a:t>ELEKTRİK ELEKTRONİK </a:t>
            </a:r>
            <a:r>
              <a:rPr lang="tr-TR" baseline="0"/>
              <a:t>VE HİZMET </a:t>
            </a:r>
            <a:r>
              <a:rPr lang="en-US"/>
              <a:t>İHRACATI </a:t>
            </a:r>
            <a:r>
              <a:rPr lang="tr-TR"/>
              <a:t> </a:t>
            </a:r>
            <a:r>
              <a:rPr lang="en-US"/>
              <a:t>(Bin $)</a:t>
            </a:r>
          </a:p>
        </c:rich>
      </c:tx>
      <c:layout>
        <c:manualLayout>
          <c:xMode val="edge"/>
          <c:yMode val="edge"/>
          <c:x val="0.17293786129494548"/>
          <c:y val="3.63636363636363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836440432564131"/>
          <c:y val="0.18909090909090973"/>
          <c:w val="0.74233277082688442"/>
          <c:h val="0.53818181818181865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İHR'!$C$40:$N$40</c:f>
              <c:numCache>
                <c:formatCode>#,##0</c:formatCode>
                <c:ptCount val="12"/>
                <c:pt idx="0">
                  <c:v>902952.549</c:v>
                </c:pt>
                <c:pt idx="1">
                  <c:v>921039.245</c:v>
                </c:pt>
                <c:pt idx="2">
                  <c:v>1056608.368</c:v>
                </c:pt>
                <c:pt idx="3">
                  <c:v>1079214.5249999999</c:v>
                </c:pt>
                <c:pt idx="4">
                  <c:v>1064523.294</c:v>
                </c:pt>
                <c:pt idx="5">
                  <c:v>970393.74600000004</c:v>
                </c:pt>
                <c:pt idx="6">
                  <c:v>982792.66</c:v>
                </c:pt>
                <c:pt idx="7">
                  <c:v>852788.71100000001</c:v>
                </c:pt>
                <c:pt idx="8">
                  <c:v>1093173.655</c:v>
                </c:pt>
                <c:pt idx="9">
                  <c:v>1053839.8910000001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'2002-2014 AYLIK İHR'!$C$41:$N$41</c:f>
              <c:numCache>
                <c:formatCode>#,##0</c:formatCode>
                <c:ptCount val="12"/>
                <c:pt idx="0">
                  <c:v>830030.37800000003</c:v>
                </c:pt>
                <c:pt idx="1">
                  <c:v>838421.57200000004</c:v>
                </c:pt>
                <c:pt idx="2">
                  <c:v>909479.83</c:v>
                </c:pt>
                <c:pt idx="3">
                  <c:v>916370.57299999997</c:v>
                </c:pt>
                <c:pt idx="4">
                  <c:v>1026528.406</c:v>
                </c:pt>
                <c:pt idx="5">
                  <c:v>920031.07299999997</c:v>
                </c:pt>
                <c:pt idx="6">
                  <c:v>1038657.503</c:v>
                </c:pt>
                <c:pt idx="7">
                  <c:v>884232.304</c:v>
                </c:pt>
                <c:pt idx="8">
                  <c:v>1034166.5870000001</c:v>
                </c:pt>
                <c:pt idx="9">
                  <c:v>1054293.102</c:v>
                </c:pt>
                <c:pt idx="10">
                  <c:v>1128425.091</c:v>
                </c:pt>
                <c:pt idx="11">
                  <c:v>1113474.4169999999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745856"/>
        <c:axId val="122669888"/>
      </c:lineChart>
      <c:catAx>
        <c:axId val="122745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2266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2669888"/>
        <c:scaling>
          <c:orientation val="minMax"/>
          <c:max val="1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22745856"/>
        <c:crosses val="autoZero"/>
        <c:crossBetween val="between"/>
        <c:majorUnit val="250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24948875255619E-2"/>
          <c:y val="0.83272727272727365"/>
          <c:w val="0.13905951940056568"/>
          <c:h val="0.15636363636363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HAZIR GİYİM VE KONFEKSİYON İHRACATI (Bin $)</a:t>
            </a:r>
          </a:p>
        </c:rich>
      </c:tx>
      <c:layout>
        <c:manualLayout>
          <c:xMode val="edge"/>
          <c:yMode val="edge"/>
          <c:x val="0.16530633670791217"/>
          <c:y val="2.78884462151394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734710553562102"/>
          <c:y val="0.183266932270917"/>
          <c:w val="0.79387834211410302"/>
          <c:h val="0.50199203187250996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İHR'!$C$34:$N$34</c:f>
              <c:numCache>
                <c:formatCode>#,##0</c:formatCode>
                <c:ptCount val="12"/>
                <c:pt idx="0">
                  <c:v>1586744.13</c:v>
                </c:pt>
                <c:pt idx="1">
                  <c:v>1485386.0290000001</c:v>
                </c:pt>
                <c:pt idx="2">
                  <c:v>1599274.807</c:v>
                </c:pt>
                <c:pt idx="3">
                  <c:v>1543822.0079999999</c:v>
                </c:pt>
                <c:pt idx="4">
                  <c:v>1612899.8019999999</c:v>
                </c:pt>
                <c:pt idx="5">
                  <c:v>1597777.172</c:v>
                </c:pt>
                <c:pt idx="6">
                  <c:v>1722254.99</c:v>
                </c:pt>
                <c:pt idx="7">
                  <c:v>1555689.798</c:v>
                </c:pt>
                <c:pt idx="8">
                  <c:v>1668247.8470000001</c:v>
                </c:pt>
                <c:pt idx="9">
                  <c:v>1503680.335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'2002-2014 AYLIK İHR'!$C$35:$N$35</c:f>
              <c:numCache>
                <c:formatCode>#,##0</c:formatCode>
                <c:ptCount val="12"/>
                <c:pt idx="0">
                  <c:v>1392631.8389999999</c:v>
                </c:pt>
                <c:pt idx="1">
                  <c:v>1389471.2830000001</c:v>
                </c:pt>
                <c:pt idx="2">
                  <c:v>1509882.693</c:v>
                </c:pt>
                <c:pt idx="3">
                  <c:v>1316507.372</c:v>
                </c:pt>
                <c:pt idx="4">
                  <c:v>1364077.875</c:v>
                </c:pt>
                <c:pt idx="5">
                  <c:v>1442883.8759999999</c:v>
                </c:pt>
                <c:pt idx="6">
                  <c:v>1619796.1470000001</c:v>
                </c:pt>
                <c:pt idx="7">
                  <c:v>1397333.618</c:v>
                </c:pt>
                <c:pt idx="8">
                  <c:v>1514552.2579999999</c:v>
                </c:pt>
                <c:pt idx="9">
                  <c:v>1334120.2</c:v>
                </c:pt>
                <c:pt idx="10">
                  <c:v>1657209.2579999999</c:v>
                </c:pt>
                <c:pt idx="11">
                  <c:v>1421635.6329999999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746880"/>
        <c:axId val="122671616"/>
      </c:lineChart>
      <c:catAx>
        <c:axId val="122746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22671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2671616"/>
        <c:scaling>
          <c:orientation val="minMax"/>
          <c:max val="2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22746880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5646258503401362E-2"/>
          <c:y val="0.80345285524568399"/>
          <c:w val="0.12653082650382988"/>
          <c:h val="0.155378486055777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DEMİR VE DEMİRDIŞI METALLER İHRACATI 
(Bin $)</a:t>
            </a:r>
          </a:p>
        </c:rich>
      </c:tx>
      <c:layout>
        <c:manualLayout>
          <c:xMode val="edge"/>
          <c:yMode val="edge"/>
          <c:x val="0.27142878568750572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714307140178921"/>
          <c:y val="0.21019939671720198"/>
          <c:w val="0.80612325227524362"/>
          <c:h val="0.4850755106465548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İHR'!$C$44:$N$44</c:f>
              <c:numCache>
                <c:formatCode>#,##0</c:formatCode>
                <c:ptCount val="12"/>
                <c:pt idx="0">
                  <c:v>591744.85800000001</c:v>
                </c:pt>
                <c:pt idx="1">
                  <c:v>567771.33400000003</c:v>
                </c:pt>
                <c:pt idx="2">
                  <c:v>599491.46299999999</c:v>
                </c:pt>
                <c:pt idx="3">
                  <c:v>648818.70900000003</c:v>
                </c:pt>
                <c:pt idx="4">
                  <c:v>650773.31000000006</c:v>
                </c:pt>
                <c:pt idx="5">
                  <c:v>593141.95600000001</c:v>
                </c:pt>
                <c:pt idx="6">
                  <c:v>585874.799</c:v>
                </c:pt>
                <c:pt idx="7">
                  <c:v>541406.81000000006</c:v>
                </c:pt>
                <c:pt idx="8">
                  <c:v>610493.05000000005</c:v>
                </c:pt>
                <c:pt idx="9">
                  <c:v>564001.00399999996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'2002-2014 AYLIK İHR'!$C$45:$N$45</c:f>
              <c:numCache>
                <c:formatCode>#,##0</c:formatCode>
                <c:ptCount val="12"/>
                <c:pt idx="0">
                  <c:v>519503.43900000001</c:v>
                </c:pt>
                <c:pt idx="1">
                  <c:v>545252.58400000003</c:v>
                </c:pt>
                <c:pt idx="2">
                  <c:v>593049.04099999997</c:v>
                </c:pt>
                <c:pt idx="3">
                  <c:v>558709.39500000002</c:v>
                </c:pt>
                <c:pt idx="4">
                  <c:v>617223.01699999999</c:v>
                </c:pt>
                <c:pt idx="5">
                  <c:v>553130.973</c:v>
                </c:pt>
                <c:pt idx="6">
                  <c:v>584798.78399999999</c:v>
                </c:pt>
                <c:pt idx="7">
                  <c:v>506318.26400000002</c:v>
                </c:pt>
                <c:pt idx="8">
                  <c:v>593124.01699999999</c:v>
                </c:pt>
                <c:pt idx="9">
                  <c:v>534887.56400000001</c:v>
                </c:pt>
                <c:pt idx="10">
                  <c:v>651406.50300000003</c:v>
                </c:pt>
                <c:pt idx="11">
                  <c:v>572435.89899999998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748416"/>
        <c:axId val="122673920"/>
      </c:lineChart>
      <c:catAx>
        <c:axId val="122748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22673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267392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22748416"/>
        <c:crosses val="autoZero"/>
        <c:crossBetween val="between"/>
        <c:majorUnit val="100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04081632653123E-2"/>
          <c:y val="0.85572296000313375"/>
          <c:w val="0.13877572446301337"/>
          <c:h val="0.125622282289340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2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ÇİMENTO CAM SERAMİK VE TOPRAK ÜRÜNLERİ İHRACATI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2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(Bin $)</a:t>
            </a:r>
            <a:endParaRPr lang="tr-TR"/>
          </a:p>
        </c:rich>
      </c:tx>
      <c:layout>
        <c:manualLayout>
          <c:xMode val="edge"/>
          <c:yMode val="edge"/>
          <c:x val="0.14693898976913702"/>
          <c:y val="1.74129353233830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23880640524138091"/>
          <c:w val="0.81020488899562437"/>
          <c:h val="0.47388146040086704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İHR'!$C$48:$N$48</c:f>
              <c:numCache>
                <c:formatCode>#,##0</c:formatCode>
                <c:ptCount val="12"/>
                <c:pt idx="0">
                  <c:v>243550.06299999999</c:v>
                </c:pt>
                <c:pt idx="1">
                  <c:v>245731.55100000001</c:v>
                </c:pt>
                <c:pt idx="2">
                  <c:v>271966.62300000002</c:v>
                </c:pt>
                <c:pt idx="3">
                  <c:v>308165.53100000002</c:v>
                </c:pt>
                <c:pt idx="4">
                  <c:v>289488.554</c:v>
                </c:pt>
                <c:pt idx="5">
                  <c:v>278040.24699999997</c:v>
                </c:pt>
                <c:pt idx="6">
                  <c:v>265062.71100000001</c:v>
                </c:pt>
                <c:pt idx="7">
                  <c:v>245477.614</c:v>
                </c:pt>
                <c:pt idx="8">
                  <c:v>259784.242</c:v>
                </c:pt>
                <c:pt idx="9">
                  <c:v>245979.978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'2002-2014 AYLIK İHR'!$C$49:$N$49</c:f>
              <c:numCache>
                <c:formatCode>#,##0</c:formatCode>
                <c:ptCount val="12"/>
                <c:pt idx="0">
                  <c:v>232432.56899999999</c:v>
                </c:pt>
                <c:pt idx="1">
                  <c:v>236027.054</c:v>
                </c:pt>
                <c:pt idx="2">
                  <c:v>286631.21799999999</c:v>
                </c:pt>
                <c:pt idx="3">
                  <c:v>290672.978</c:v>
                </c:pt>
                <c:pt idx="4">
                  <c:v>298359.03000000003</c:v>
                </c:pt>
                <c:pt idx="5">
                  <c:v>263835.68599999999</c:v>
                </c:pt>
                <c:pt idx="6">
                  <c:v>277557.41899999999</c:v>
                </c:pt>
                <c:pt idx="7">
                  <c:v>250243.50399999999</c:v>
                </c:pt>
                <c:pt idx="8">
                  <c:v>264058.522</c:v>
                </c:pt>
                <c:pt idx="9">
                  <c:v>241268.35699999999</c:v>
                </c:pt>
                <c:pt idx="10">
                  <c:v>263633.48499999999</c:v>
                </c:pt>
                <c:pt idx="11">
                  <c:v>247833.91200000001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146240"/>
        <c:axId val="122610240"/>
      </c:lineChart>
      <c:catAx>
        <c:axId val="123146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22610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261024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23146240"/>
        <c:crosses val="autoZero"/>
        <c:crossBetween val="between"/>
        <c:majorUnit val="40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04081632653123E-2"/>
          <c:y val="0.85945430328671601"/>
          <c:w val="0.13877572446301337"/>
          <c:h val="0.125622282289340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MÜCEVHER İHRACATI (1000 $)</a:t>
            </a:r>
          </a:p>
        </c:rich>
      </c:tx>
      <c:layout>
        <c:manualLayout>
          <c:xMode val="edge"/>
          <c:yMode val="edge"/>
          <c:x val="0.1947795380999062"/>
          <c:y val="4.07407407407407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65895742924319"/>
          <c:y val="0.18518585498356113"/>
          <c:w val="0.79116621008685151"/>
          <c:h val="0.5185203939539712"/>
        </c:manualLayout>
      </c:layout>
      <c:lineChart>
        <c:grouping val="standard"/>
        <c:varyColors val="0"/>
        <c:ser>
          <c:idx val="1"/>
          <c:order val="0"/>
          <c:tx>
            <c:strRef>
              <c:f>'2002-2014 AYLIK İHR'!$A$50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İHR'!$C$50:$N$50</c:f>
              <c:numCache>
                <c:formatCode>#,##0</c:formatCode>
                <c:ptCount val="12"/>
                <c:pt idx="0">
                  <c:v>194226.76699999999</c:v>
                </c:pt>
                <c:pt idx="1">
                  <c:v>181390.087</c:v>
                </c:pt>
                <c:pt idx="2">
                  <c:v>212130.14799999999</c:v>
                </c:pt>
                <c:pt idx="3">
                  <c:v>208426.58300000001</c:v>
                </c:pt>
                <c:pt idx="4">
                  <c:v>202977.897</c:v>
                </c:pt>
                <c:pt idx="5">
                  <c:v>147780.76800000001</c:v>
                </c:pt>
                <c:pt idx="6">
                  <c:v>123114.34</c:v>
                </c:pt>
                <c:pt idx="7">
                  <c:v>196658.56</c:v>
                </c:pt>
                <c:pt idx="8">
                  <c:v>403565.01</c:v>
                </c:pt>
                <c:pt idx="9">
                  <c:v>330227.32199999999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'2002-2014 AYLIK İHR'!$C$51:$N$51</c:f>
              <c:numCache>
                <c:formatCode>#,##0</c:formatCode>
                <c:ptCount val="12"/>
                <c:pt idx="0">
                  <c:v>154170.08499999999</c:v>
                </c:pt>
                <c:pt idx="1">
                  <c:v>192587.215</c:v>
                </c:pt>
                <c:pt idx="2">
                  <c:v>191244.978</c:v>
                </c:pt>
                <c:pt idx="3">
                  <c:v>165840.55600000001</c:v>
                </c:pt>
                <c:pt idx="4">
                  <c:v>192942.12100000001</c:v>
                </c:pt>
                <c:pt idx="5">
                  <c:v>168991.027</c:v>
                </c:pt>
                <c:pt idx="6">
                  <c:v>173444.18</c:v>
                </c:pt>
                <c:pt idx="7">
                  <c:v>187327.40599999999</c:v>
                </c:pt>
                <c:pt idx="8">
                  <c:v>204095.255</c:v>
                </c:pt>
                <c:pt idx="9">
                  <c:v>193811.10399999999</c:v>
                </c:pt>
                <c:pt idx="10">
                  <c:v>239853.076</c:v>
                </c:pt>
                <c:pt idx="11">
                  <c:v>189189.448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146752"/>
        <c:axId val="122611968"/>
      </c:lineChart>
      <c:catAx>
        <c:axId val="123146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22611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261196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23146752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040160642570337E-2"/>
          <c:y val="0.84691669096918465"/>
          <c:w val="0.14859458832706246"/>
          <c:h val="0.141976086322543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ÇELİK İHRACATI 
(Bin $)</a:t>
            </a:r>
          </a:p>
        </c:rich>
      </c:tx>
      <c:layout>
        <c:manualLayout>
          <c:xMode val="edge"/>
          <c:yMode val="edge"/>
          <c:x val="0.42566191446028512"/>
          <c:y val="3.69003690036900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682281059063141"/>
          <c:y val="0.19926238002537552"/>
          <c:w val="0.80651731160896056"/>
          <c:h val="0.5387463581540417"/>
        </c:manualLayout>
      </c:layout>
      <c:lineChart>
        <c:grouping val="standard"/>
        <c:varyColors val="0"/>
        <c:ser>
          <c:idx val="1"/>
          <c:order val="0"/>
          <c:tx>
            <c:strRef>
              <c:f>'2002-2014 AYLIK İHR'!$A$56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İHR'!$C$46:$N$46</c:f>
              <c:numCache>
                <c:formatCode>#,##0</c:formatCode>
                <c:ptCount val="12"/>
                <c:pt idx="0">
                  <c:v>1105473.246</c:v>
                </c:pt>
                <c:pt idx="1">
                  <c:v>1189107.7779999999</c:v>
                </c:pt>
                <c:pt idx="2">
                  <c:v>1173025.966</c:v>
                </c:pt>
                <c:pt idx="3">
                  <c:v>1201943.622</c:v>
                </c:pt>
                <c:pt idx="4">
                  <c:v>1277309.567</c:v>
                </c:pt>
                <c:pt idx="5">
                  <c:v>1066178.0900000001</c:v>
                </c:pt>
                <c:pt idx="6">
                  <c:v>1048756.5900000001</c:v>
                </c:pt>
                <c:pt idx="7">
                  <c:v>957561.64500000002</c:v>
                </c:pt>
                <c:pt idx="8">
                  <c:v>1088211.9709999999</c:v>
                </c:pt>
                <c:pt idx="9">
                  <c:v>1052745.8689999999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'2002-2014 AYLIK İHR'!$A$47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'2002-2014 AYLIK İHR'!$C$47:$N$47</c:f>
              <c:numCache>
                <c:formatCode>#,##0</c:formatCode>
                <c:ptCount val="12"/>
                <c:pt idx="0">
                  <c:v>1144613.557</c:v>
                </c:pt>
                <c:pt idx="1">
                  <c:v>1224777.6399999999</c:v>
                </c:pt>
                <c:pt idx="2">
                  <c:v>1449849.35</c:v>
                </c:pt>
                <c:pt idx="3">
                  <c:v>1224394.159</c:v>
                </c:pt>
                <c:pt idx="4">
                  <c:v>1262960.4040000001</c:v>
                </c:pt>
                <c:pt idx="5">
                  <c:v>1111722.7590000001</c:v>
                </c:pt>
                <c:pt idx="6">
                  <c:v>1092640.2779999999</c:v>
                </c:pt>
                <c:pt idx="7">
                  <c:v>927133.15700000001</c:v>
                </c:pt>
                <c:pt idx="8">
                  <c:v>1018041.534</c:v>
                </c:pt>
                <c:pt idx="9">
                  <c:v>1044197.044</c:v>
                </c:pt>
                <c:pt idx="10">
                  <c:v>1131232.4129999999</c:v>
                </c:pt>
                <c:pt idx="11">
                  <c:v>1189403.2120000001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333184"/>
        <c:axId val="122613120"/>
      </c:lineChart>
      <c:catAx>
        <c:axId val="122333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22613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2613120"/>
        <c:scaling>
          <c:orientation val="minMax"/>
          <c:max val="3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22333184"/>
        <c:crosses val="autoZero"/>
        <c:crossBetween val="between"/>
        <c:majorUnit val="250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7522063815342965E-3"/>
          <c:y val="0.84994004900679043"/>
          <c:w val="0.13849287169042845"/>
          <c:h val="0.1389917773193479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MADENCİLİK ÜRÜNLERİ İHRACATI (Bin $)</a:t>
            </a:r>
          </a:p>
        </c:rich>
      </c:tx>
      <c:layout>
        <c:manualLayout>
          <c:xMode val="edge"/>
          <c:yMode val="edge"/>
          <c:x val="0.23400000000000001"/>
          <c:y val="4.74406733641053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7303580376508523"/>
        </c:manualLayout>
      </c:layout>
      <c:lineChart>
        <c:grouping val="standard"/>
        <c:varyColors val="0"/>
        <c:ser>
          <c:idx val="1"/>
          <c:order val="0"/>
          <c:tx>
            <c:strRef>
              <c:f>'2002-2014 AYLIK İHR'!$A$60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İHR'!$C$60:$N$60</c:f>
              <c:numCache>
                <c:formatCode>#,##0</c:formatCode>
                <c:ptCount val="12"/>
                <c:pt idx="0">
                  <c:v>400482.17599999998</c:v>
                </c:pt>
                <c:pt idx="1">
                  <c:v>327055.84600000002</c:v>
                </c:pt>
                <c:pt idx="2">
                  <c:v>363215.163</c:v>
                </c:pt>
                <c:pt idx="3">
                  <c:v>412248.36300000001</c:v>
                </c:pt>
                <c:pt idx="4">
                  <c:v>465296.60600000003</c:v>
                </c:pt>
                <c:pt idx="5">
                  <c:v>404100.02100000001</c:v>
                </c:pt>
                <c:pt idx="6">
                  <c:v>404569.36900000001</c:v>
                </c:pt>
                <c:pt idx="7">
                  <c:v>381091.26199999999</c:v>
                </c:pt>
                <c:pt idx="8">
                  <c:v>387397.32</c:v>
                </c:pt>
                <c:pt idx="9">
                  <c:v>348182.26400000002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'2002-2014 AYLIK İHR'!$A$61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'2002-2014 AYLIK İHR'!$C$61:$N$61</c:f>
              <c:numCache>
                <c:formatCode>#,##0</c:formatCode>
                <c:ptCount val="12"/>
                <c:pt idx="0">
                  <c:v>394546.73300000001</c:v>
                </c:pt>
                <c:pt idx="1">
                  <c:v>398684.74200000003</c:v>
                </c:pt>
                <c:pt idx="2">
                  <c:v>369661.43300000002</c:v>
                </c:pt>
                <c:pt idx="3">
                  <c:v>401154.97700000001</c:v>
                </c:pt>
                <c:pt idx="4">
                  <c:v>507825.64299999998</c:v>
                </c:pt>
                <c:pt idx="5">
                  <c:v>431230.647</c:v>
                </c:pt>
                <c:pt idx="6">
                  <c:v>445448.03200000001</c:v>
                </c:pt>
                <c:pt idx="7">
                  <c:v>400043.06199999998</c:v>
                </c:pt>
                <c:pt idx="8">
                  <c:v>441657.783</c:v>
                </c:pt>
                <c:pt idx="9">
                  <c:v>384744.09899999999</c:v>
                </c:pt>
                <c:pt idx="10">
                  <c:v>439724.03399999999</c:v>
                </c:pt>
                <c:pt idx="11">
                  <c:v>420131.96299999999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147776"/>
        <c:axId val="122615424"/>
      </c:lineChart>
      <c:catAx>
        <c:axId val="123147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226154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2615424"/>
        <c:scaling>
          <c:orientation val="minMax"/>
          <c:max val="55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23147776"/>
        <c:crosses val="autoZero"/>
        <c:crossBetween val="between"/>
        <c:majorUnit val="50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000000000000005E-2"/>
          <c:y val="0.86620472440944885"/>
          <c:w val="0.14800000000000021"/>
          <c:h val="0.12256312788487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AYLAR BAZINDA TOPLAM İHRACAT, 2013-2014
</a:t>
            </a:r>
          </a:p>
        </c:rich>
      </c:tx>
      <c:layout>
        <c:manualLayout>
          <c:xMode val="edge"/>
          <c:yMode val="edge"/>
          <c:x val="0.16475972540045766"/>
          <c:y val="3.6630036630036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221967963386727"/>
          <c:y val="0.21611798920411671"/>
          <c:w val="0.75972540045766834"/>
          <c:h val="0.51648536403017697"/>
        </c:manualLayout>
      </c:layout>
      <c:lineChart>
        <c:grouping val="standard"/>
        <c:varyColors val="0"/>
        <c:ser>
          <c:idx val="0"/>
          <c:order val="0"/>
          <c:tx>
            <c:v>2013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İHR'!$C$74:$N$74</c:f>
              <c:numCache>
                <c:formatCode>#,##0</c:formatCode>
                <c:ptCount val="12"/>
                <c:pt idx="0">
                  <c:v>11481559</c:v>
                </c:pt>
                <c:pt idx="1">
                  <c:v>12386204</c:v>
                </c:pt>
                <c:pt idx="2">
                  <c:v>13122243</c:v>
                </c:pt>
                <c:pt idx="3">
                  <c:v>12468957</c:v>
                </c:pt>
                <c:pt idx="4">
                  <c:v>13276668</c:v>
                </c:pt>
                <c:pt idx="5">
                  <c:v>12393547</c:v>
                </c:pt>
                <c:pt idx="6">
                  <c:v>13060662</c:v>
                </c:pt>
                <c:pt idx="7">
                  <c:v>11116764</c:v>
                </c:pt>
                <c:pt idx="8">
                  <c:v>13059044</c:v>
                </c:pt>
                <c:pt idx="9">
                  <c:v>12054431</c:v>
                </c:pt>
                <c:pt idx="10">
                  <c:v>14196127</c:v>
                </c:pt>
                <c:pt idx="11">
                  <c:v>13180277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'2002-2014 AYLIK İHR'!$A$75</c:f>
              <c:strCache>
                <c:ptCount val="1"/>
                <c:pt idx="0">
                  <c:v>2014</c:v>
                </c:pt>
              </c:strCache>
            </c:strRef>
          </c:tx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İHR'!$C$75:$N$75</c:f>
              <c:numCache>
                <c:formatCode>#,##0</c:formatCode>
                <c:ptCount val="12"/>
                <c:pt idx="0">
                  <c:v>12401908.869999999</c:v>
                </c:pt>
                <c:pt idx="1">
                  <c:v>13055223.035</c:v>
                </c:pt>
                <c:pt idx="2">
                  <c:v>14682723.491</c:v>
                </c:pt>
                <c:pt idx="3">
                  <c:v>13374761.114</c:v>
                </c:pt>
                <c:pt idx="4">
                  <c:v>13703090.467</c:v>
                </c:pt>
                <c:pt idx="5">
                  <c:v>12893896.216</c:v>
                </c:pt>
                <c:pt idx="6">
                  <c:v>13359534.795</c:v>
                </c:pt>
                <c:pt idx="7">
                  <c:v>11410933.752</c:v>
                </c:pt>
                <c:pt idx="8">
                  <c:v>13660014.155999999</c:v>
                </c:pt>
                <c:pt idx="9">
                  <c:v>12598705.153999999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403328"/>
        <c:axId val="111966400"/>
      </c:lineChart>
      <c:catAx>
        <c:axId val="114403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1966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19664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4403328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8306636155606407E-2"/>
          <c:y val="0.84615692269235576"/>
          <c:w val="0.14144927536231983"/>
          <c:h val="0.138048897733937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GEMİ</a:t>
            </a:r>
            <a:r>
              <a:rPr lang="tr-TR" baseline="0"/>
              <a:t> VE YAT</a:t>
            </a:r>
            <a:r>
              <a:rPr lang="en-US"/>
              <a:t> İHRACATI (Bin $)</a:t>
            </a:r>
          </a:p>
        </c:rich>
      </c:tx>
      <c:layout>
        <c:manualLayout>
          <c:xMode val="edge"/>
          <c:yMode val="edge"/>
          <c:x val="0.31400000000000111"/>
          <c:y val="4.24469413233459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4606820214888874"/>
          <c:w val="0.86000000000000065"/>
          <c:h val="0.57303580376508545"/>
        </c:manualLayout>
      </c:layout>
      <c:lineChart>
        <c:grouping val="standard"/>
        <c:varyColors val="0"/>
        <c:ser>
          <c:idx val="1"/>
          <c:order val="0"/>
          <c:tx>
            <c:strRef>
              <c:f>'2002-2014 AYLIK İHR'!$A$38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İHR'!$C$38:$N$38</c:f>
              <c:numCache>
                <c:formatCode>#,##0</c:formatCode>
                <c:ptCount val="12"/>
                <c:pt idx="0">
                  <c:v>54471.324000000001</c:v>
                </c:pt>
                <c:pt idx="1">
                  <c:v>89236.716</c:v>
                </c:pt>
                <c:pt idx="2">
                  <c:v>97135.554999999993</c:v>
                </c:pt>
                <c:pt idx="3">
                  <c:v>76354.088000000003</c:v>
                </c:pt>
                <c:pt idx="4">
                  <c:v>131933.46799999999</c:v>
                </c:pt>
                <c:pt idx="5">
                  <c:v>113595.982</c:v>
                </c:pt>
                <c:pt idx="6">
                  <c:v>122443.44500000001</c:v>
                </c:pt>
                <c:pt idx="7">
                  <c:v>109595.076</c:v>
                </c:pt>
                <c:pt idx="8">
                  <c:v>82221.244999999995</c:v>
                </c:pt>
                <c:pt idx="9">
                  <c:v>175946.58900000001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'2002-2014 AYLIK İHR'!$A$39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'2002-2014 AYLIK İHR'!$C$39:$N$39</c:f>
              <c:numCache>
                <c:formatCode>#,##0</c:formatCode>
                <c:ptCount val="12"/>
                <c:pt idx="0">
                  <c:v>48952.629000000001</c:v>
                </c:pt>
                <c:pt idx="1">
                  <c:v>162402.31299999999</c:v>
                </c:pt>
                <c:pt idx="2">
                  <c:v>92520.589000000007</c:v>
                </c:pt>
                <c:pt idx="3">
                  <c:v>29250.645</c:v>
                </c:pt>
                <c:pt idx="4">
                  <c:v>90162.293000000005</c:v>
                </c:pt>
                <c:pt idx="5">
                  <c:v>137339.94200000001</c:v>
                </c:pt>
                <c:pt idx="6">
                  <c:v>132087.47899999999</c:v>
                </c:pt>
                <c:pt idx="7">
                  <c:v>139231.01</c:v>
                </c:pt>
                <c:pt idx="8">
                  <c:v>129271.49400000001</c:v>
                </c:pt>
                <c:pt idx="9">
                  <c:v>47933.184999999998</c:v>
                </c:pt>
                <c:pt idx="10">
                  <c:v>58766.616999999998</c:v>
                </c:pt>
                <c:pt idx="11">
                  <c:v>95673.191999999995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148288"/>
        <c:axId val="123576320"/>
      </c:lineChart>
      <c:catAx>
        <c:axId val="123148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23576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3576320"/>
        <c:scaling>
          <c:orientation val="minMax"/>
          <c:max val="4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23148288"/>
        <c:crosses val="autoZero"/>
        <c:crossBetween val="between"/>
        <c:majorUnit val="50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000000000000005E-2"/>
          <c:y val="0.8501904115918113"/>
          <c:w val="0.14800000000000021"/>
          <c:h val="0.138577565444768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255" r="0.75000000000000255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SAVUNMA</a:t>
            </a:r>
            <a:r>
              <a:rPr lang="tr-TR" baseline="0"/>
              <a:t> VE HAVACILIK SANAYİİ</a:t>
            </a:r>
            <a:r>
              <a:rPr lang="en-US"/>
              <a:t> İHRACATI (Bin $)</a:t>
            </a:r>
          </a:p>
        </c:rich>
      </c:tx>
      <c:layout>
        <c:manualLayout>
          <c:xMode val="edge"/>
          <c:yMode val="edge"/>
          <c:x val="0.23400000000000001"/>
          <c:y val="4.74406991260924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5106195995163529"/>
          <c:w val="0.86000000000000065"/>
          <c:h val="0.57303580376508523"/>
        </c:manualLayout>
      </c:layout>
      <c:lineChart>
        <c:grouping val="standard"/>
        <c:varyColors val="0"/>
        <c:ser>
          <c:idx val="1"/>
          <c:order val="0"/>
          <c:tx>
            <c:strRef>
              <c:f>'2002-2014 AYLIK İHR'!$A$52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İHR'!$C$52:$N$52</c:f>
              <c:numCache>
                <c:formatCode>#,##0</c:formatCode>
                <c:ptCount val="12"/>
                <c:pt idx="0">
                  <c:v>106122.356</c:v>
                </c:pt>
                <c:pt idx="1">
                  <c:v>107443.261</c:v>
                </c:pt>
                <c:pt idx="2">
                  <c:v>107438.48699999999</c:v>
                </c:pt>
                <c:pt idx="3">
                  <c:v>133668.08900000001</c:v>
                </c:pt>
                <c:pt idx="4">
                  <c:v>142827.799</c:v>
                </c:pt>
                <c:pt idx="5">
                  <c:v>180261.736</c:v>
                </c:pt>
                <c:pt idx="6">
                  <c:v>174457.046</c:v>
                </c:pt>
                <c:pt idx="7">
                  <c:v>98979.869000000006</c:v>
                </c:pt>
                <c:pt idx="8">
                  <c:v>155250</c:v>
                </c:pt>
                <c:pt idx="9">
                  <c:v>120643.379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'2002-2014 AYLIK İHR'!$A$53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İHR'!$C$53:$N$53</c:f>
              <c:numCache>
                <c:formatCode>#,##0</c:formatCode>
                <c:ptCount val="12"/>
                <c:pt idx="0">
                  <c:v>72558.025999999998</c:v>
                </c:pt>
                <c:pt idx="1">
                  <c:v>90844.455000000002</c:v>
                </c:pt>
                <c:pt idx="2">
                  <c:v>106723.235</c:v>
                </c:pt>
                <c:pt idx="3">
                  <c:v>113262.235</c:v>
                </c:pt>
                <c:pt idx="4">
                  <c:v>126939.52800000001</c:v>
                </c:pt>
                <c:pt idx="5">
                  <c:v>171486.93799999999</c:v>
                </c:pt>
                <c:pt idx="6">
                  <c:v>99144.585000000006</c:v>
                </c:pt>
                <c:pt idx="7">
                  <c:v>90827.187000000005</c:v>
                </c:pt>
                <c:pt idx="8">
                  <c:v>114505.41800000001</c:v>
                </c:pt>
                <c:pt idx="9">
                  <c:v>129968.928</c:v>
                </c:pt>
                <c:pt idx="10">
                  <c:v>109259.065</c:v>
                </c:pt>
                <c:pt idx="11">
                  <c:v>163409.96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148800"/>
        <c:axId val="123578624"/>
      </c:lineChart>
      <c:catAx>
        <c:axId val="123148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23578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357862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23148800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000000000000005E-2"/>
          <c:y val="0.86517168500004915"/>
          <c:w val="0.13578666666666669"/>
          <c:h val="0.118801104918065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İKLİMLENDİRME</a:t>
            </a:r>
            <a:r>
              <a:rPr lang="tr-TR" baseline="0"/>
              <a:t> SANAYİ </a:t>
            </a:r>
          </a:p>
          <a:p>
            <a:pPr>
              <a:defRPr sz="1025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/>
              <a:t>İHRACATI (Bin $)</a:t>
            </a:r>
          </a:p>
        </c:rich>
      </c:tx>
      <c:layout>
        <c:manualLayout>
          <c:xMode val="edge"/>
          <c:yMode val="edge"/>
          <c:x val="0.29000000000000031"/>
          <c:y val="4.74406991260924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5306064270056132"/>
        </c:manualLayout>
      </c:layout>
      <c:lineChart>
        <c:grouping val="standard"/>
        <c:varyColors val="0"/>
        <c:ser>
          <c:idx val="1"/>
          <c:order val="0"/>
          <c:tx>
            <c:strRef>
              <c:f>'2002-2014 AYLIK İHR'!$A$54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İHR'!$C$54:$N$54</c:f>
              <c:numCache>
                <c:formatCode>#,##0</c:formatCode>
                <c:ptCount val="12"/>
                <c:pt idx="0">
                  <c:v>329794.63900000002</c:v>
                </c:pt>
                <c:pt idx="1">
                  <c:v>355785.22399999999</c:v>
                </c:pt>
                <c:pt idx="2">
                  <c:v>399128.90500000003</c:v>
                </c:pt>
                <c:pt idx="3">
                  <c:v>393789.63400000002</c:v>
                </c:pt>
                <c:pt idx="4">
                  <c:v>411021.45899999997</c:v>
                </c:pt>
                <c:pt idx="5">
                  <c:v>376096.41499999998</c:v>
                </c:pt>
                <c:pt idx="6">
                  <c:v>389898.46</c:v>
                </c:pt>
                <c:pt idx="7">
                  <c:v>328882.14600000001</c:v>
                </c:pt>
                <c:pt idx="8">
                  <c:v>381235.66800000001</c:v>
                </c:pt>
                <c:pt idx="9">
                  <c:v>350972.75900000002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'2002-2014 AYLIK İHR'!$A$55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İHR'!$C$55:$N$55</c:f>
              <c:numCache>
                <c:formatCode>#,##0</c:formatCode>
                <c:ptCount val="12"/>
                <c:pt idx="0">
                  <c:v>275661.76899999997</c:v>
                </c:pt>
                <c:pt idx="1">
                  <c:v>301532.522</c:v>
                </c:pt>
                <c:pt idx="2">
                  <c:v>348675.75300000003</c:v>
                </c:pt>
                <c:pt idx="3">
                  <c:v>357872.46</c:v>
                </c:pt>
                <c:pt idx="4">
                  <c:v>379190.42099999997</c:v>
                </c:pt>
                <c:pt idx="5">
                  <c:v>335219.63699999999</c:v>
                </c:pt>
                <c:pt idx="6">
                  <c:v>364870.49099999998</c:v>
                </c:pt>
                <c:pt idx="7">
                  <c:v>311599.05900000001</c:v>
                </c:pt>
                <c:pt idx="8">
                  <c:v>382215.22100000002</c:v>
                </c:pt>
                <c:pt idx="9">
                  <c:v>362202.20699999999</c:v>
                </c:pt>
                <c:pt idx="10">
                  <c:v>419098.26</c:v>
                </c:pt>
                <c:pt idx="11">
                  <c:v>361065.04800000001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149312"/>
        <c:axId val="123581504"/>
      </c:lineChart>
      <c:catAx>
        <c:axId val="123149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23581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3581504"/>
        <c:scaling>
          <c:orientation val="minMax"/>
          <c:max val="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23149312"/>
        <c:crosses val="autoZero"/>
        <c:crossBetween val="between"/>
        <c:majorUnit val="50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000000000000005E-2"/>
          <c:y val="0.85518416939455599"/>
          <c:w val="0.13578666666666669"/>
          <c:h val="0.1287886205235578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/>
              <a:t>AYLAR BAZINDA TARIM İHRACATI, </a:t>
            </a:r>
            <a:r>
              <a:rPr lang="en-US" sz="1075" b="1" i="0" u="none" strike="noStrike" baseline="0"/>
              <a:t>20</a:t>
            </a:r>
            <a:r>
              <a:rPr lang="tr-TR" sz="1075" b="1" i="0" u="none" strike="noStrike" baseline="0"/>
              <a:t>13</a:t>
            </a:r>
            <a:r>
              <a:rPr lang="en-US" sz="1075" b="1" i="0" u="none" strike="noStrike" baseline="0"/>
              <a:t>-20</a:t>
            </a:r>
            <a:r>
              <a:rPr lang="tr-TR" sz="1075" b="1" i="0" u="none" strike="noStrike" baseline="0"/>
              <a:t>14</a:t>
            </a:r>
          </a:p>
        </c:rich>
      </c:tx>
      <c:layout>
        <c:manualLayout>
          <c:xMode val="edge"/>
          <c:yMode val="edge"/>
          <c:x val="0.14942552870546374"/>
          <c:y val="3.95256916996047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390845884621812"/>
          <c:y val="0.18972368631825576"/>
          <c:w val="0.75402468126949262"/>
          <c:h val="0.54940817496328231"/>
        </c:manualLayout>
      </c:layout>
      <c:lineChart>
        <c:grouping val="standard"/>
        <c:varyColors val="0"/>
        <c:ser>
          <c:idx val="0"/>
          <c:order val="0"/>
          <c:tx>
            <c:v>2013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İHR'!$C$3:$N$3</c:f>
              <c:numCache>
                <c:formatCode>#,##0</c:formatCode>
                <c:ptCount val="12"/>
                <c:pt idx="0">
                  <c:v>1699667.9369999999</c:v>
                </c:pt>
                <c:pt idx="1">
                  <c:v>1613307.2549999999</c:v>
                </c:pt>
                <c:pt idx="2">
                  <c:v>1721276.5919999999</c:v>
                </c:pt>
                <c:pt idx="3">
                  <c:v>1687304.6569999999</c:v>
                </c:pt>
                <c:pt idx="4">
                  <c:v>1769600.5919999999</c:v>
                </c:pt>
                <c:pt idx="5">
                  <c:v>1649716.747</c:v>
                </c:pt>
                <c:pt idx="6">
                  <c:v>1686787.97</c:v>
                </c:pt>
                <c:pt idx="7">
                  <c:v>1408589.7720000001</c:v>
                </c:pt>
                <c:pt idx="8">
                  <c:v>1831276.5290000001</c:v>
                </c:pt>
                <c:pt idx="9">
                  <c:v>1821904.6569999999</c:v>
                </c:pt>
                <c:pt idx="10">
                  <c:v>2251387.4730000002</c:v>
                </c:pt>
                <c:pt idx="11">
                  <c:v>2200343.3459999999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'2002-2014 AYLIK İHR'!$A$2</c:f>
              <c:strCache>
                <c:ptCount val="1"/>
                <c:pt idx="0">
                  <c:v>2014</c:v>
                </c:pt>
              </c:strCache>
            </c:strRef>
          </c:tx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İHR'!$C$2:$N$2</c:f>
              <c:numCache>
                <c:formatCode>#,##0</c:formatCode>
                <c:ptCount val="12"/>
                <c:pt idx="0">
                  <c:v>1927089.28</c:v>
                </c:pt>
                <c:pt idx="1">
                  <c:v>1795620.419</c:v>
                </c:pt>
                <c:pt idx="2">
                  <c:v>1887739.5120000001</c:v>
                </c:pt>
                <c:pt idx="3">
                  <c:v>1849624.919</c:v>
                </c:pt>
                <c:pt idx="4">
                  <c:v>1809226.273</c:v>
                </c:pt>
                <c:pt idx="5">
                  <c:v>1669828.8670000001</c:v>
                </c:pt>
                <c:pt idx="6">
                  <c:v>1532302.879</c:v>
                </c:pt>
                <c:pt idx="7">
                  <c:v>1607739.067</c:v>
                </c:pt>
                <c:pt idx="8">
                  <c:v>1905165.996</c:v>
                </c:pt>
                <c:pt idx="9">
                  <c:v>2013939.1610000001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403840"/>
        <c:axId val="114139712"/>
      </c:lineChart>
      <c:catAx>
        <c:axId val="114403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4139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413971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4403840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1494252873563218E-2"/>
          <c:y val="0.82608861639331088"/>
          <c:w val="0.14681992337164751"/>
          <c:h val="0.1570495782888798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AYLIK İHRACAT RAKAMLARINDAKİ DEĞİŞİM, 2007-2013</a:t>
            </a:r>
          </a:p>
        </c:rich>
      </c:tx>
      <c:layout>
        <c:manualLayout>
          <c:xMode val="edge"/>
          <c:yMode val="edge"/>
          <c:x val="0.21774221770665791"/>
          <c:y val="3.40909090909090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53783200215343"/>
          <c:y val="0.16477295583961588"/>
          <c:w val="0.73656010658196058"/>
          <c:h val="0.60795538878754851"/>
        </c:manualLayout>
      </c:layout>
      <c:lineChart>
        <c:grouping val="standard"/>
        <c:varyColors val="0"/>
        <c:ser>
          <c:idx val="5"/>
          <c:order val="0"/>
          <c:tx>
            <c:v>2009</c:v>
          </c:tx>
          <c:spPr>
            <a:ln w="38100">
              <a:solidFill>
                <a:srgbClr val="800000"/>
              </a:solidFill>
              <a:prstDash val="solid"/>
            </a:ln>
          </c:spPr>
          <c:marker>
            <c:symbol val="none"/>
          </c:marker>
          <c:val>
            <c:numRef>
              <c:f>'2002-2014 AYLIK İHR'!$C$70:$N$70</c:f>
              <c:numCache>
                <c:formatCode>#,##0</c:formatCode>
                <c:ptCount val="12"/>
                <c:pt idx="0">
                  <c:v>7884493.5240000021</c:v>
                </c:pt>
                <c:pt idx="1">
                  <c:v>8435115.8340000007</c:v>
                </c:pt>
                <c:pt idx="2">
                  <c:v>8155485.0810000002</c:v>
                </c:pt>
                <c:pt idx="3">
                  <c:v>7561696.282999998</c:v>
                </c:pt>
                <c:pt idx="4">
                  <c:v>7346407.5280000027</c:v>
                </c:pt>
                <c:pt idx="5">
                  <c:v>8329692.782999998</c:v>
                </c:pt>
                <c:pt idx="6">
                  <c:v>9055733.6709999945</c:v>
                </c:pt>
                <c:pt idx="7">
                  <c:v>7839908.8419999983</c:v>
                </c:pt>
                <c:pt idx="8">
                  <c:v>8480708.3870000001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10054591.867000001</c:v>
                </c:pt>
              </c:numCache>
            </c:numRef>
          </c:val>
          <c:smooth val="0"/>
        </c:ser>
        <c:ser>
          <c:idx val="6"/>
          <c:order val="1"/>
          <c:tx>
            <c:strRef>
              <c:f>'2002-2014 AYLIK İHR'!$A$71</c:f>
              <c:strCache>
                <c:ptCount val="1"/>
                <c:pt idx="0">
                  <c:v>2010</c:v>
                </c:pt>
              </c:strCache>
            </c:strRef>
          </c:tx>
          <c:marker>
            <c:symbol val="none"/>
          </c:marker>
          <c:val>
            <c:numRef>
              <c:f>'2002-2014 AYLIK İHR'!$C$71:$N$71</c:f>
              <c:numCache>
                <c:formatCode>#,##0</c:formatCode>
                <c:ptCount val="12"/>
                <c:pt idx="0">
                  <c:v>7828748.0580000002</c:v>
                </c:pt>
                <c:pt idx="1">
                  <c:v>8263237.8140000002</c:v>
                </c:pt>
                <c:pt idx="2">
                  <c:v>9886488.1710000001</c:v>
                </c:pt>
                <c:pt idx="3">
                  <c:v>9396006.6539999992</c:v>
                </c:pt>
                <c:pt idx="4">
                  <c:v>9799958.1170000006</c:v>
                </c:pt>
                <c:pt idx="5">
                  <c:v>9542907.6439999994</c:v>
                </c:pt>
                <c:pt idx="6">
                  <c:v>9564682.5449999999</c:v>
                </c:pt>
                <c:pt idx="7">
                  <c:v>8523451.9729999993</c:v>
                </c:pt>
                <c:pt idx="8">
                  <c:v>8909230.5209999997</c:v>
                </c:pt>
                <c:pt idx="9">
                  <c:v>10963586.27</c:v>
                </c:pt>
                <c:pt idx="10">
                  <c:v>9382369.7180000003</c:v>
                </c:pt>
                <c:pt idx="11">
                  <c:v>11822551.698999999</c:v>
                </c:pt>
              </c:numCache>
            </c:numRef>
          </c:val>
          <c:smooth val="0"/>
        </c:ser>
        <c:ser>
          <c:idx val="7"/>
          <c:order val="2"/>
          <c:tx>
            <c:strRef>
              <c:f>'2002-2014 AYLIK İHR'!$A$72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'2002-2014 AYLIK İHR'!$C$72:$N$72</c:f>
              <c:numCache>
                <c:formatCode>#,##0</c:formatCode>
                <c:ptCount val="12"/>
                <c:pt idx="0">
                  <c:v>9551084.6390000004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11873269.447000001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10750626.098999999</c:v>
                </c:pt>
                <c:pt idx="9">
                  <c:v>11907219.297</c:v>
                </c:pt>
                <c:pt idx="10">
                  <c:v>11078524.743000001</c:v>
                </c:pt>
                <c:pt idx="11">
                  <c:v>12477486.279999999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'2002-2014 AYLIK İHR'!$A$73</c:f>
              <c:strCache>
                <c:ptCount val="1"/>
                <c:pt idx="0">
                  <c:v>2012</c:v>
                </c:pt>
              </c:strCache>
            </c:strRef>
          </c:tx>
          <c:marker>
            <c:symbol val="none"/>
          </c:marker>
          <c:val>
            <c:numRef>
              <c:f>'2002-2014 AYLIK İHR'!$C$73:$N$73</c:f>
              <c:numCache>
                <c:formatCode>#,##0</c:formatCode>
                <c:ptCount val="12"/>
                <c:pt idx="0">
                  <c:v>10348187.165999999</c:v>
                </c:pt>
                <c:pt idx="1">
                  <c:v>11748000.124</c:v>
                </c:pt>
                <c:pt idx="2">
                  <c:v>13208572.977</c:v>
                </c:pt>
                <c:pt idx="3">
                  <c:v>12630226.718</c:v>
                </c:pt>
                <c:pt idx="4">
                  <c:v>13131530.960999999</c:v>
                </c:pt>
                <c:pt idx="5">
                  <c:v>13231198.687999999</c:v>
                </c:pt>
                <c:pt idx="6">
                  <c:v>12830675.307</c:v>
                </c:pt>
                <c:pt idx="7">
                  <c:v>12831394.572000001</c:v>
                </c:pt>
                <c:pt idx="8">
                  <c:v>12952651.721999999</c:v>
                </c:pt>
                <c:pt idx="9">
                  <c:v>13190769.654999999</c:v>
                </c:pt>
                <c:pt idx="10">
                  <c:v>13753052.493000001</c:v>
                </c:pt>
                <c:pt idx="11">
                  <c:v>12605476.173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'2002-2014 AYLIK İHR'!$A$74</c:f>
              <c:strCache>
                <c:ptCount val="1"/>
                <c:pt idx="0">
                  <c:v>2013</c:v>
                </c:pt>
              </c:strCache>
            </c:strRef>
          </c:tx>
          <c:marker>
            <c:symbol val="none"/>
          </c:marker>
          <c:val>
            <c:numRef>
              <c:f>'2002-2014 AYLIK İHR'!$C$74:$N$74</c:f>
              <c:numCache>
                <c:formatCode>#,##0</c:formatCode>
                <c:ptCount val="12"/>
                <c:pt idx="0">
                  <c:v>11481559</c:v>
                </c:pt>
                <c:pt idx="1">
                  <c:v>12386204</c:v>
                </c:pt>
                <c:pt idx="2">
                  <c:v>13122243</c:v>
                </c:pt>
                <c:pt idx="3">
                  <c:v>12468957</c:v>
                </c:pt>
                <c:pt idx="4">
                  <c:v>13276668</c:v>
                </c:pt>
                <c:pt idx="5">
                  <c:v>12393547</c:v>
                </c:pt>
                <c:pt idx="6">
                  <c:v>13060662</c:v>
                </c:pt>
                <c:pt idx="7">
                  <c:v>11116764</c:v>
                </c:pt>
                <c:pt idx="8">
                  <c:v>13059044</c:v>
                </c:pt>
                <c:pt idx="9">
                  <c:v>12054431</c:v>
                </c:pt>
                <c:pt idx="10">
                  <c:v>14196127</c:v>
                </c:pt>
                <c:pt idx="11">
                  <c:v>13180277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'2002-2014 AYLIK İHR'!$A$75</c:f>
              <c:strCache>
                <c:ptCount val="1"/>
                <c:pt idx="0">
                  <c:v>2014</c:v>
                </c:pt>
              </c:strCache>
            </c:strRef>
          </c:tx>
          <c:marker>
            <c:symbol val="diamond"/>
            <c:size val="5"/>
          </c:marker>
          <c:val>
            <c:numRef>
              <c:f>'2002-2014 AYLIK İHR'!$C$75:$N$75</c:f>
              <c:numCache>
                <c:formatCode>#,##0</c:formatCode>
                <c:ptCount val="12"/>
                <c:pt idx="0">
                  <c:v>12401908.869999999</c:v>
                </c:pt>
                <c:pt idx="1">
                  <c:v>13055223.035</c:v>
                </c:pt>
                <c:pt idx="2">
                  <c:v>14682723.491</c:v>
                </c:pt>
                <c:pt idx="3">
                  <c:v>13374761.114</c:v>
                </c:pt>
                <c:pt idx="4">
                  <c:v>13703090.467</c:v>
                </c:pt>
                <c:pt idx="5">
                  <c:v>12893896.216</c:v>
                </c:pt>
                <c:pt idx="6">
                  <c:v>13359534.795</c:v>
                </c:pt>
                <c:pt idx="7">
                  <c:v>11410933.752</c:v>
                </c:pt>
                <c:pt idx="8">
                  <c:v>13660014.155999999</c:v>
                </c:pt>
                <c:pt idx="9">
                  <c:v>12598705.153999999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551680"/>
        <c:axId val="114142592"/>
      </c:lineChart>
      <c:catAx>
        <c:axId val="116551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4142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4142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BİN DOLAR</a:t>
                </a:r>
              </a:p>
            </c:rich>
          </c:tx>
          <c:layout>
            <c:manualLayout>
              <c:xMode val="edge"/>
              <c:yMode val="edge"/>
              <c:x val="2.150537634408603E-2"/>
              <c:y val="0.375000596516344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6551680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247424717071655"/>
          <c:y val="0.30397757098544786"/>
          <c:w val="8.6666666666666975E-2"/>
          <c:h val="0.343811739441660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YILLAR İTİBARİYLE TÜRKİYE İHRACATI 2002-2013 (1000 $)</a:t>
            </a:r>
          </a:p>
        </c:rich>
      </c:tx>
      <c:layout>
        <c:manualLayout>
          <c:xMode val="edge"/>
          <c:yMode val="edge"/>
          <c:x val="0.19840230689799707"/>
          <c:y val="3.29113924050635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4821140056188"/>
          <c:y val="0.13417721518987338"/>
          <c:w val="0.83355580161074405"/>
          <c:h val="0.751898734177215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'2002-2014 AYLIK İHR'!$A$63:$A$75</c:f>
              <c:strCache>
                <c:ptCount val="1"/>
                <c:pt idx="0">
                  <c:v>2002 2003 2004 2005 2006 2007 2008 2009 2010 2011 2012 2013 2014</c:v>
                </c:pt>
              </c:strCache>
            </c:strRef>
          </c:tx>
          <c:spPr>
            <a:gradFill rotWithShape="0">
              <a:gsLst>
                <a:gs pos="0">
                  <a:srgbClr val="000080">
                    <a:gamma/>
                    <a:shade val="46275"/>
                    <a:invGamma/>
                  </a:srgbClr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0"/>
              <c:layout>
                <c:manualLayout>
                  <c:x val="-1.5151515151515164E-2"/>
                  <c:y val="1.68773713412405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3.0302897743842625E-2"/>
                  <c:y val="1.687763713080168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anchor="ctr" anchorCtr="0"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'2002-2014 AYLIK İHR'!$A$63:$A$75</c:f>
              <c:numCache>
                <c:formatCode>General</c:formatCode>
                <c:ptCount val="13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'2002-2014 AYLIK İHR'!$O$63:$O$75</c:f>
              <c:numCache>
                <c:formatCode>#,##0</c:formatCode>
                <c:ptCount val="13"/>
                <c:pt idx="0">
                  <c:v>36059089.028999999</c:v>
                </c:pt>
                <c:pt idx="1">
                  <c:v>47252836.302000016</c:v>
                </c:pt>
                <c:pt idx="2">
                  <c:v>63167152.819999993</c:v>
                </c:pt>
                <c:pt idx="3">
                  <c:v>73476408.142999992</c:v>
                </c:pt>
                <c:pt idx="4">
                  <c:v>85534675.518000007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134906868.83000001</c:v>
                </c:pt>
                <c:pt idx="10">
                  <c:v>152461736.55599999</c:v>
                </c:pt>
                <c:pt idx="11">
                  <c:v>151796483</c:v>
                </c:pt>
                <c:pt idx="12">
                  <c:v>131140791.05000001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553216"/>
        <c:axId val="114144896"/>
      </c:barChart>
      <c:catAx>
        <c:axId val="116553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4144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4144896"/>
        <c:scaling>
          <c:orientation val="minMax"/>
          <c:max val="160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6553216"/>
        <c:crosses val="autoZero"/>
        <c:crossBetween val="between"/>
      </c:valAx>
      <c:spPr>
        <a:gradFill rotWithShape="0">
          <a:gsLst>
            <a:gs pos="0">
              <a:srgbClr val="99CCFF"/>
            </a:gs>
            <a:gs pos="100000">
              <a:srgbClr val="99CCFF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HUBUBAT BAKLİYAT VE YAĞLI TOHUMLAR İHRACATI      (Bin $)</a:t>
            </a:r>
          </a:p>
        </c:rich>
      </c:tx>
      <c:layout>
        <c:manualLayout>
          <c:xMode val="edge"/>
          <c:yMode val="edge"/>
          <c:x val="0.15337444782592458"/>
          <c:y val="3.937007874015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01458855482512"/>
          <c:y val="0.2178477690288714"/>
          <c:w val="0.82208753132894641"/>
          <c:h val="0.5031322462644926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İHR'!$C$4:$N$4</c:f>
              <c:numCache>
                <c:formatCode>#,##0</c:formatCode>
                <c:ptCount val="12"/>
                <c:pt idx="0">
                  <c:v>614049.99</c:v>
                </c:pt>
                <c:pt idx="1">
                  <c:v>556283.59699999995</c:v>
                </c:pt>
                <c:pt idx="2">
                  <c:v>598289.29399999999</c:v>
                </c:pt>
                <c:pt idx="3">
                  <c:v>610736.32999999996</c:v>
                </c:pt>
                <c:pt idx="4">
                  <c:v>543229.40800000005</c:v>
                </c:pt>
                <c:pt idx="5">
                  <c:v>495849.45400000003</c:v>
                </c:pt>
                <c:pt idx="6">
                  <c:v>445418.52600000001</c:v>
                </c:pt>
                <c:pt idx="7">
                  <c:v>484036.71299999999</c:v>
                </c:pt>
                <c:pt idx="8">
                  <c:v>552959.21600000001</c:v>
                </c:pt>
                <c:pt idx="9">
                  <c:v>564441.13699999999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  <a:ln w="9525">
                <a:noFill/>
              </a:ln>
            </c:spPr>
          </c:marker>
          <c:val>
            <c:numRef>
              <c:f>'2002-2014 AYLIK İHR'!$C$5:$N$5</c:f>
              <c:numCache>
                <c:formatCode>#,##0</c:formatCode>
                <c:ptCount val="12"/>
                <c:pt idx="0">
                  <c:v>500356.07299999997</c:v>
                </c:pt>
                <c:pt idx="1">
                  <c:v>471153.27600000001</c:v>
                </c:pt>
                <c:pt idx="2">
                  <c:v>532314.25</c:v>
                </c:pt>
                <c:pt idx="3">
                  <c:v>519233.696</c:v>
                </c:pt>
                <c:pt idx="4">
                  <c:v>586423.34199999995</c:v>
                </c:pt>
                <c:pt idx="5">
                  <c:v>541613.93799999997</c:v>
                </c:pt>
                <c:pt idx="6">
                  <c:v>550415.77099999995</c:v>
                </c:pt>
                <c:pt idx="7">
                  <c:v>452060.28600000002</c:v>
                </c:pt>
                <c:pt idx="8">
                  <c:v>552548.78899999999</c:v>
                </c:pt>
                <c:pt idx="9">
                  <c:v>533746.576</c:v>
                </c:pt>
                <c:pt idx="10">
                  <c:v>672663.61699999997</c:v>
                </c:pt>
                <c:pt idx="11">
                  <c:v>672112.71100000001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600832"/>
        <c:axId val="114089984"/>
      </c:lineChart>
      <c:catAx>
        <c:axId val="116600832"/>
        <c:scaling>
          <c:orientation val="minMax"/>
        </c:scaling>
        <c:delete val="0"/>
        <c:axPos val="b"/>
        <c:numFmt formatCode="#\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4089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4089984"/>
        <c:scaling>
          <c:orientation val="minMax"/>
          <c:max val="1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6600832"/>
        <c:crosses val="autoZero"/>
        <c:crossBetween val="between"/>
        <c:majorUnit val="100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2.0449897750511387E-2"/>
          <c:y val="0.87795275590551181"/>
          <c:w val="0.13905930470347649"/>
          <c:h val="0.110236220472441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YAŞ MEYVE VE SEBZE İHRACATI (Bin $)</a:t>
            </a:r>
          </a:p>
        </c:rich>
      </c:tx>
      <c:layout>
        <c:manualLayout>
          <c:xMode val="edge"/>
          <c:yMode val="edge"/>
          <c:x val="0.20612266323852307"/>
          <c:y val="3.77358490566039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18113240922097806"/>
          <c:w val="0.81836816243638633"/>
          <c:h val="0.55471800323924569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İHR'!$C$6:$N$6</c:f>
              <c:numCache>
                <c:formatCode>#,##0</c:formatCode>
                <c:ptCount val="12"/>
                <c:pt idx="0">
                  <c:v>219372.68599999999</c:v>
                </c:pt>
                <c:pt idx="1">
                  <c:v>200366.00200000001</c:v>
                </c:pt>
                <c:pt idx="2">
                  <c:v>192356.90100000001</c:v>
                </c:pt>
                <c:pt idx="3">
                  <c:v>177392.704</c:v>
                </c:pt>
                <c:pt idx="4">
                  <c:v>188147.98199999999</c:v>
                </c:pt>
                <c:pt idx="5">
                  <c:v>167835.084</c:v>
                </c:pt>
                <c:pt idx="6">
                  <c:v>94589.399000000005</c:v>
                </c:pt>
                <c:pt idx="7">
                  <c:v>104390.125</c:v>
                </c:pt>
                <c:pt idx="8">
                  <c:v>162348.598</c:v>
                </c:pt>
                <c:pt idx="9">
                  <c:v>212861.454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'2002-2014 AYLIK İHR'!$C$7:$N$7</c:f>
              <c:numCache>
                <c:formatCode>#,##0</c:formatCode>
                <c:ptCount val="12"/>
                <c:pt idx="0">
                  <c:v>223131.927</c:v>
                </c:pt>
                <c:pt idx="1">
                  <c:v>181369.864</c:v>
                </c:pt>
                <c:pt idx="2">
                  <c:v>172416.70600000001</c:v>
                </c:pt>
                <c:pt idx="3">
                  <c:v>160129.84099999999</c:v>
                </c:pt>
                <c:pt idx="4">
                  <c:v>181562.63200000001</c:v>
                </c:pt>
                <c:pt idx="5">
                  <c:v>178000.41899999999</c:v>
                </c:pt>
                <c:pt idx="6">
                  <c:v>115847.71400000001</c:v>
                </c:pt>
                <c:pt idx="7">
                  <c:v>95304.603000000003</c:v>
                </c:pt>
                <c:pt idx="8">
                  <c:v>126573.58199999999</c:v>
                </c:pt>
                <c:pt idx="9">
                  <c:v>217579.89199999999</c:v>
                </c:pt>
                <c:pt idx="10">
                  <c:v>335719.49400000001</c:v>
                </c:pt>
                <c:pt idx="11">
                  <c:v>363333.53200000001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602368"/>
        <c:axId val="114091136"/>
      </c:lineChart>
      <c:catAx>
        <c:axId val="116602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4091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4091136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6602368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04081632653123E-2"/>
          <c:y val="0.87673114445599964"/>
          <c:w val="0.13673490813648356"/>
          <c:h val="0.111950081711484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MEYVE SEBZE MAMULLERİ İHRACATI (Bin $)</a:t>
            </a:r>
          </a:p>
        </c:rich>
      </c:tx>
      <c:layout>
        <c:manualLayout>
          <c:xMode val="edge"/>
          <c:yMode val="edge"/>
          <c:x val="0.16973458072342257"/>
          <c:y val="3.89105058365758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633286636716424"/>
          <c:y val="0.14785992217898833"/>
          <c:w val="0.83435749448311258"/>
          <c:h val="0.57587548638132535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İHR'!$C$8:$N$8</c:f>
              <c:numCache>
                <c:formatCode>#,##0</c:formatCode>
                <c:ptCount val="12"/>
                <c:pt idx="0">
                  <c:v>111498.515</c:v>
                </c:pt>
                <c:pt idx="1">
                  <c:v>112348.27499999999</c:v>
                </c:pt>
                <c:pt idx="2">
                  <c:v>119768.88499999999</c:v>
                </c:pt>
                <c:pt idx="3">
                  <c:v>121026.583</c:v>
                </c:pt>
                <c:pt idx="4">
                  <c:v>109328.06200000001</c:v>
                </c:pt>
                <c:pt idx="5">
                  <c:v>108400.29300000001</c:v>
                </c:pt>
                <c:pt idx="6">
                  <c:v>106919.79300000001</c:v>
                </c:pt>
                <c:pt idx="7">
                  <c:v>119466.34299999999</c:v>
                </c:pt>
                <c:pt idx="8">
                  <c:v>134559.05900000001</c:v>
                </c:pt>
                <c:pt idx="9">
                  <c:v>125859.22500000001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'2002-2014 AYLIK İHR'!$C$9:$N$9</c:f>
              <c:numCache>
                <c:formatCode>#,##0</c:formatCode>
                <c:ptCount val="12"/>
                <c:pt idx="0">
                  <c:v>94905.948000000004</c:v>
                </c:pt>
                <c:pt idx="1">
                  <c:v>94116.08</c:v>
                </c:pt>
                <c:pt idx="2">
                  <c:v>95501.997000000003</c:v>
                </c:pt>
                <c:pt idx="3">
                  <c:v>100788.325</c:v>
                </c:pt>
                <c:pt idx="4">
                  <c:v>112864.61</c:v>
                </c:pt>
                <c:pt idx="5">
                  <c:v>100335.58100000001</c:v>
                </c:pt>
                <c:pt idx="6">
                  <c:v>109284.27</c:v>
                </c:pt>
                <c:pt idx="7">
                  <c:v>107879.761</c:v>
                </c:pt>
                <c:pt idx="8">
                  <c:v>126891.68799999999</c:v>
                </c:pt>
                <c:pt idx="9">
                  <c:v>122192.47500000001</c:v>
                </c:pt>
                <c:pt idx="10">
                  <c:v>145394.356</c:v>
                </c:pt>
                <c:pt idx="11">
                  <c:v>119836.91099999999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602880"/>
        <c:axId val="114092864"/>
      </c:lineChart>
      <c:catAx>
        <c:axId val="116602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4092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4092864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6602880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24948875255619E-2"/>
          <c:y val="0.86770428015564205"/>
          <c:w val="0.137014529625514"/>
          <c:h val="0.1206225680933852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13" Type="http://schemas.openxmlformats.org/officeDocument/2006/relationships/chart" Target="../charts/chart32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4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2066925</xdr:colOff>
      <xdr:row>2</xdr:row>
      <xdr:rowOff>76200</xdr:rowOff>
    </xdr:to>
    <xdr:pic>
      <xdr:nvPicPr>
        <xdr:cNvPr id="2" name="Picture 198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69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 macro="">
      <xdr:nvGraphicFramePr>
        <xdr:cNvPr id="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 macro="">
      <xdr:nvGraphicFramePr>
        <xdr:cNvPr id="3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 macro="">
      <xdr:nvGraphicFramePr>
        <xdr:cNvPr id="4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 macro="">
      <xdr:nvGraphicFramePr>
        <xdr:cNvPr id="2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85725</xdr:colOff>
      <xdr:row>83</xdr:row>
      <xdr:rowOff>19050</xdr:rowOff>
    </xdr:from>
    <xdr:to>
      <xdr:col>6</xdr:col>
      <xdr:colOff>219075</xdr:colOff>
      <xdr:row>98</xdr:row>
      <xdr:rowOff>142875</xdr:rowOff>
    </xdr:to>
    <xdr:graphicFrame macro="">
      <xdr:nvGraphicFramePr>
        <xdr:cNvPr id="3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 macro="">
      <xdr:nvGraphicFramePr>
        <xdr:cNvPr id="4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171450</xdr:colOff>
      <xdr:row>66</xdr:row>
      <xdr:rowOff>19050</xdr:rowOff>
    </xdr:from>
    <xdr:to>
      <xdr:col>6</xdr:col>
      <xdr:colOff>295275</xdr:colOff>
      <xdr:row>82</xdr:row>
      <xdr:rowOff>47625</xdr:rowOff>
    </xdr:to>
    <xdr:graphicFrame macro="">
      <xdr:nvGraphicFramePr>
        <xdr:cNvPr id="5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 macro="">
      <xdr:nvGraphicFramePr>
        <xdr:cNvPr id="6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85725</xdr:colOff>
      <xdr:row>99</xdr:row>
      <xdr:rowOff>123825</xdr:rowOff>
    </xdr:from>
    <xdr:to>
      <xdr:col>6</xdr:col>
      <xdr:colOff>219075</xdr:colOff>
      <xdr:row>115</xdr:row>
      <xdr:rowOff>85725</xdr:rowOff>
    </xdr:to>
    <xdr:graphicFrame macro="">
      <xdr:nvGraphicFramePr>
        <xdr:cNvPr id="7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133350</xdr:colOff>
      <xdr:row>133</xdr:row>
      <xdr:rowOff>38100</xdr:rowOff>
    </xdr:from>
    <xdr:to>
      <xdr:col>6</xdr:col>
      <xdr:colOff>266700</xdr:colOff>
      <xdr:row>149</xdr:row>
      <xdr:rowOff>0</xdr:rowOff>
    </xdr:to>
    <xdr:graphicFrame macro="">
      <xdr:nvGraphicFramePr>
        <xdr:cNvPr id="8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133350</xdr:colOff>
      <xdr:row>149</xdr:row>
      <xdr:rowOff>133350</xdr:rowOff>
    </xdr:from>
    <xdr:to>
      <xdr:col>6</xdr:col>
      <xdr:colOff>342900</xdr:colOff>
      <xdr:row>165</xdr:row>
      <xdr:rowOff>114300</xdr:rowOff>
    </xdr:to>
    <xdr:graphicFrame macro="">
      <xdr:nvGraphicFramePr>
        <xdr:cNvPr id="9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133350</xdr:colOff>
      <xdr:row>116</xdr:row>
      <xdr:rowOff>66675</xdr:rowOff>
    </xdr:from>
    <xdr:to>
      <xdr:col>6</xdr:col>
      <xdr:colOff>276225</xdr:colOff>
      <xdr:row>132</xdr:row>
      <xdr:rowOff>57150</xdr:rowOff>
    </xdr:to>
    <xdr:graphicFrame macro="">
      <xdr:nvGraphicFramePr>
        <xdr:cNvPr id="10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95250</xdr:colOff>
      <xdr:row>199</xdr:row>
      <xdr:rowOff>66675</xdr:rowOff>
    </xdr:from>
    <xdr:to>
      <xdr:col>6</xdr:col>
      <xdr:colOff>323850</xdr:colOff>
      <xdr:row>216</xdr:row>
      <xdr:rowOff>76200</xdr:rowOff>
    </xdr:to>
    <xdr:graphicFrame macro="">
      <xdr:nvGraphicFramePr>
        <xdr:cNvPr id="11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47625</xdr:colOff>
      <xdr:row>49</xdr:row>
      <xdr:rowOff>114300</xdr:rowOff>
    </xdr:from>
    <xdr:to>
      <xdr:col>6</xdr:col>
      <xdr:colOff>276225</xdr:colOff>
      <xdr:row>65</xdr:row>
      <xdr:rowOff>66675</xdr:rowOff>
    </xdr:to>
    <xdr:graphicFrame macro="">
      <xdr:nvGraphicFramePr>
        <xdr:cNvPr id="12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152400</xdr:colOff>
      <xdr:row>166</xdr:row>
      <xdr:rowOff>47625</xdr:rowOff>
    </xdr:from>
    <xdr:to>
      <xdr:col>6</xdr:col>
      <xdr:colOff>381000</xdr:colOff>
      <xdr:row>182</xdr:row>
      <xdr:rowOff>0</xdr:rowOff>
    </xdr:to>
    <xdr:graphicFrame macro="">
      <xdr:nvGraphicFramePr>
        <xdr:cNvPr id="13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85725</xdr:colOff>
      <xdr:row>182</xdr:row>
      <xdr:rowOff>114300</xdr:rowOff>
    </xdr:from>
    <xdr:to>
      <xdr:col>6</xdr:col>
      <xdr:colOff>314325</xdr:colOff>
      <xdr:row>198</xdr:row>
      <xdr:rowOff>66675</xdr:rowOff>
    </xdr:to>
    <xdr:graphicFrame macro="">
      <xdr:nvGraphicFramePr>
        <xdr:cNvPr id="14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2" name="Picture 297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07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2" name="Picture 105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22383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2" name="Picture 297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8575"/>
          <a:ext cx="20574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19050</xdr:rowOff>
    </xdr:from>
    <xdr:to>
      <xdr:col>8</xdr:col>
      <xdr:colOff>504825</xdr:colOff>
      <xdr:row>52</xdr:row>
      <xdr:rowOff>38100</xdr:rowOff>
    </xdr:to>
    <xdr:graphicFrame macro="">
      <xdr:nvGraphicFramePr>
        <xdr:cNvPr id="2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53</xdr:row>
      <xdr:rowOff>9525</xdr:rowOff>
    </xdr:from>
    <xdr:to>
      <xdr:col>8</xdr:col>
      <xdr:colOff>495300</xdr:colOff>
      <xdr:row>68</xdr:row>
      <xdr:rowOff>85725</xdr:rowOff>
    </xdr:to>
    <xdr:graphicFrame macro="">
      <xdr:nvGraphicFramePr>
        <xdr:cNvPr id="3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19050</xdr:colOff>
      <xdr:row>3</xdr:row>
      <xdr:rowOff>142875</xdr:rowOff>
    </xdr:from>
    <xdr:to>
      <xdr:col>8</xdr:col>
      <xdr:colOff>523875</xdr:colOff>
      <xdr:row>19</xdr:row>
      <xdr:rowOff>152400</xdr:rowOff>
    </xdr:to>
    <xdr:graphicFrame macro="">
      <xdr:nvGraphicFramePr>
        <xdr:cNvPr id="4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19050</xdr:colOff>
      <xdr:row>22</xdr:row>
      <xdr:rowOff>95250</xdr:rowOff>
    </xdr:from>
    <xdr:to>
      <xdr:col>8</xdr:col>
      <xdr:colOff>504825</xdr:colOff>
      <xdr:row>37</xdr:row>
      <xdr:rowOff>114300</xdr:rowOff>
    </xdr:to>
    <xdr:graphicFrame macro="">
      <xdr:nvGraphicFramePr>
        <xdr:cNvPr id="5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6" name="Picture 788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908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23</xdr:row>
      <xdr:rowOff>28575</xdr:rowOff>
    </xdr:from>
    <xdr:to>
      <xdr:col>12</xdr:col>
      <xdr:colOff>266700</xdr:colOff>
      <xdr:row>46</xdr:row>
      <xdr:rowOff>66675</xdr:rowOff>
    </xdr:to>
    <xdr:graphicFrame macro="">
      <xdr:nvGraphicFramePr>
        <xdr:cNvPr id="3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 macro="">
      <xdr:nvGraphicFramePr>
        <xdr:cNvPr id="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18</xdr:row>
      <xdr:rowOff>66675</xdr:rowOff>
    </xdr:from>
    <xdr:to>
      <xdr:col>7</xdr:col>
      <xdr:colOff>323850</xdr:colOff>
      <xdr:row>34</xdr:row>
      <xdr:rowOff>0</xdr:rowOff>
    </xdr:to>
    <xdr:graphicFrame macro="">
      <xdr:nvGraphicFramePr>
        <xdr:cNvPr id="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34</xdr:row>
      <xdr:rowOff>95250</xdr:rowOff>
    </xdr:from>
    <xdr:to>
      <xdr:col>7</xdr:col>
      <xdr:colOff>314325</xdr:colOff>
      <xdr:row>49</xdr:row>
      <xdr:rowOff>114300</xdr:rowOff>
    </xdr:to>
    <xdr:graphicFrame macro="">
      <xdr:nvGraphicFramePr>
        <xdr:cNvPr id="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47625</xdr:colOff>
      <xdr:row>50</xdr:row>
      <xdr:rowOff>9525</xdr:rowOff>
    </xdr:from>
    <xdr:to>
      <xdr:col>7</xdr:col>
      <xdr:colOff>323850</xdr:colOff>
      <xdr:row>64</xdr:row>
      <xdr:rowOff>47625</xdr:rowOff>
    </xdr:to>
    <xdr:graphicFrame macro="">
      <xdr:nvGraphicFramePr>
        <xdr:cNvPr id="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 macro="">
      <xdr:nvGraphicFramePr>
        <xdr:cNvPr id="2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 macro="">
      <xdr:nvGraphicFramePr>
        <xdr:cNvPr id="3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 macro="">
      <xdr:nvGraphicFramePr>
        <xdr:cNvPr id="4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 macro="">
      <xdr:nvGraphicFramePr>
        <xdr:cNvPr id="5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 macro="">
      <xdr:nvGraphicFramePr>
        <xdr:cNvPr id="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 macro="">
      <xdr:nvGraphicFramePr>
        <xdr:cNvPr id="3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0"/>
  <sheetViews>
    <sheetView showGridLines="0" tabSelected="1" zoomScale="70" zoomScaleNormal="70" workbookViewId="0">
      <pane xSplit="1" ySplit="7" topLeftCell="B14" activePane="bottomRight" state="frozen"/>
      <selection activeCell="B16" sqref="B16"/>
      <selection pane="topRight" activeCell="B16" sqref="B16"/>
      <selection pane="bottomLeft" activeCell="B16" sqref="B16"/>
      <selection pane="bottomRight"/>
    </sheetView>
  </sheetViews>
  <sheetFormatPr defaultColWidth="9.140625" defaultRowHeight="12.75" x14ac:dyDescent="0.2"/>
  <cols>
    <col min="1" max="1" width="49.28515625" style="1" bestFit="1" customWidth="1"/>
    <col min="2" max="2" width="17.85546875" style="1" customWidth="1"/>
    <col min="3" max="3" width="17" style="1" bestFit="1" customWidth="1"/>
    <col min="4" max="4" width="9.42578125" style="1" bestFit="1" customWidth="1"/>
    <col min="5" max="5" width="13.5703125" style="1" bestFit="1" customWidth="1"/>
    <col min="6" max="7" width="18.7109375" style="1" bestFit="1" customWidth="1"/>
    <col min="8" max="8" width="9.5703125" style="1" bestFit="1" customWidth="1"/>
    <col min="9" max="9" width="13.85546875" style="1" bestFit="1" customWidth="1"/>
    <col min="10" max="11" width="18.7109375" style="1" bestFit="1" customWidth="1"/>
    <col min="12" max="13" width="9.42578125" style="1" bestFit="1" customWidth="1"/>
    <col min="14" max="16384" width="9.140625" style="1"/>
  </cols>
  <sheetData>
    <row r="1" spans="1:13" ht="26.25" x14ac:dyDescent="0.4">
      <c r="B1" s="2" t="s">
        <v>205</v>
      </c>
      <c r="D1" s="3"/>
    </row>
    <row r="2" spans="1:13" x14ac:dyDescent="0.2">
      <c r="D2" s="3"/>
    </row>
    <row r="3" spans="1:13" x14ac:dyDescent="0.2">
      <c r="D3" s="3"/>
    </row>
    <row r="4" spans="1:13" x14ac:dyDescent="0.2">
      <c r="B4" s="3"/>
      <c r="C4" s="3"/>
      <c r="D4" s="3"/>
      <c r="E4" s="3"/>
      <c r="F4" s="3"/>
      <c r="G4" s="3"/>
      <c r="H4" s="3"/>
      <c r="I4" s="3"/>
    </row>
    <row r="5" spans="1:13" ht="26.25" x14ac:dyDescent="0.2">
      <c r="A5" s="143" t="s">
        <v>0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5"/>
    </row>
    <row r="6" spans="1:13" ht="18" x14ac:dyDescent="0.2">
      <c r="A6" s="4"/>
      <c r="B6" s="142" t="s">
        <v>68</v>
      </c>
      <c r="C6" s="142"/>
      <c r="D6" s="142"/>
      <c r="E6" s="142"/>
      <c r="F6" s="142" t="s">
        <v>206</v>
      </c>
      <c r="G6" s="142"/>
      <c r="H6" s="142"/>
      <c r="I6" s="142"/>
      <c r="J6" s="142" t="s">
        <v>180</v>
      </c>
      <c r="K6" s="142"/>
      <c r="L6" s="142"/>
      <c r="M6" s="142"/>
    </row>
    <row r="7" spans="1:13" ht="30" x14ac:dyDescent="0.25">
      <c r="A7" s="5" t="s">
        <v>2</v>
      </c>
      <c r="B7" s="6">
        <v>2013</v>
      </c>
      <c r="C7" s="7">
        <v>2014</v>
      </c>
      <c r="D7" s="8" t="s">
        <v>181</v>
      </c>
      <c r="E7" s="8" t="s">
        <v>182</v>
      </c>
      <c r="F7" s="6">
        <v>2013</v>
      </c>
      <c r="G7" s="7">
        <v>2014</v>
      </c>
      <c r="H7" s="8" t="s">
        <v>181</v>
      </c>
      <c r="I7" s="8" t="s">
        <v>182</v>
      </c>
      <c r="J7" s="6" t="s">
        <v>183</v>
      </c>
      <c r="K7" s="6" t="s">
        <v>184</v>
      </c>
      <c r="L7" s="8" t="s">
        <v>181</v>
      </c>
      <c r="M7" s="8" t="s">
        <v>182</v>
      </c>
    </row>
    <row r="8" spans="1:13" ht="16.5" x14ac:dyDescent="0.25">
      <c r="A8" s="65" t="s">
        <v>3</v>
      </c>
      <c r="B8" s="66">
        <v>1821904.65732</v>
      </c>
      <c r="C8" s="66">
        <v>2013939.16126</v>
      </c>
      <c r="D8" s="64">
        <f t="shared" ref="D8:D44" si="0">(C8-B8)/B8*100</f>
        <v>10.540315771654068</v>
      </c>
      <c r="E8" s="64">
        <f>C8/C$44*100</f>
        <v>15.985286874174948</v>
      </c>
      <c r="F8" s="66">
        <v>16889368.292879999</v>
      </c>
      <c r="G8" s="66">
        <v>17998276.373879999</v>
      </c>
      <c r="H8" s="64">
        <f t="shared" ref="H8:H45" si="1">(G8-F8)/F8*100</f>
        <v>6.5657167383073727</v>
      </c>
      <c r="I8" s="64">
        <f>G8/G$46*100</f>
        <v>13.724392105441702</v>
      </c>
      <c r="J8" s="66">
        <v>20698258.506000001</v>
      </c>
      <c r="K8" s="66">
        <v>22450002.291999999</v>
      </c>
      <c r="L8" s="64">
        <f t="shared" ref="L8:L45" si="2">(K8-J8)/J8*100</f>
        <v>8.4632423809578174</v>
      </c>
      <c r="M8" s="64">
        <f>K8/K$46*100</f>
        <v>14.162531383526582</v>
      </c>
    </row>
    <row r="9" spans="1:13" ht="15.75" x14ac:dyDescent="0.25">
      <c r="A9" s="10" t="s">
        <v>4</v>
      </c>
      <c r="B9" s="66">
        <v>1285621.9791900001</v>
      </c>
      <c r="C9" s="66">
        <v>1481004.6667800001</v>
      </c>
      <c r="D9" s="64">
        <f t="shared" si="0"/>
        <v>15.197522347362161</v>
      </c>
      <c r="E9" s="64">
        <f t="shared" ref="E9:E46" si="3">C9/C$44*100</f>
        <v>11.7552133231565</v>
      </c>
      <c r="F9" s="66">
        <v>11714006.07975</v>
      </c>
      <c r="G9" s="66">
        <v>12391325.256200001</v>
      </c>
      <c r="H9" s="64">
        <f t="shared" si="1"/>
        <v>5.7821309963367922</v>
      </c>
      <c r="I9" s="64">
        <f t="shared" ref="I9:I46" si="4">G9/G$46*100</f>
        <v>9.4488718246907357</v>
      </c>
      <c r="J9" s="66">
        <v>14460526.788999999</v>
      </c>
      <c r="K9" s="66">
        <v>15573721.961999999</v>
      </c>
      <c r="L9" s="64">
        <f t="shared" si="2"/>
        <v>7.6981647297026461</v>
      </c>
      <c r="M9" s="64">
        <f t="shared" ref="M9:M46" si="5">K9/K$46*100</f>
        <v>9.8246460368397983</v>
      </c>
    </row>
    <row r="10" spans="1:13" ht="14.25" x14ac:dyDescent="0.2">
      <c r="A10" s="12" t="s">
        <v>5</v>
      </c>
      <c r="B10" s="13">
        <v>533746.57626</v>
      </c>
      <c r="C10" s="13">
        <v>564441.13656000001</v>
      </c>
      <c r="D10" s="14">
        <f t="shared" si="0"/>
        <v>5.7507741810877677</v>
      </c>
      <c r="E10" s="14">
        <f t="shared" si="3"/>
        <v>4.4801519653910331</v>
      </c>
      <c r="F10" s="13">
        <v>5239865.9951900002</v>
      </c>
      <c r="G10" s="13">
        <v>5465293.6642500004</v>
      </c>
      <c r="H10" s="14">
        <f t="shared" si="1"/>
        <v>4.3021647741933542</v>
      </c>
      <c r="I10" s="14">
        <f t="shared" si="4"/>
        <v>4.1675009129434404</v>
      </c>
      <c r="J10" s="13">
        <v>6338239.3050000006</v>
      </c>
      <c r="K10" s="13">
        <v>6810069.9929999989</v>
      </c>
      <c r="L10" s="14">
        <f t="shared" si="2"/>
        <v>7.444191758865724</v>
      </c>
      <c r="M10" s="14">
        <f t="shared" si="5"/>
        <v>4.2961167106091604</v>
      </c>
    </row>
    <row r="11" spans="1:13" ht="14.25" x14ac:dyDescent="0.2">
      <c r="A11" s="12" t="s">
        <v>6</v>
      </c>
      <c r="B11" s="13">
        <v>217579.89223</v>
      </c>
      <c r="C11" s="13">
        <v>212861.45420000001</v>
      </c>
      <c r="D11" s="14">
        <f t="shared" si="0"/>
        <v>-2.1686002238718869</v>
      </c>
      <c r="E11" s="14">
        <f t="shared" si="3"/>
        <v>1.689550248237002</v>
      </c>
      <c r="F11" s="13">
        <v>1651917.1803900001</v>
      </c>
      <c r="G11" s="13">
        <v>1719660.93561</v>
      </c>
      <c r="H11" s="14">
        <f t="shared" si="1"/>
        <v>4.1009171660776813</v>
      </c>
      <c r="I11" s="14">
        <f t="shared" si="4"/>
        <v>1.3113089541715097</v>
      </c>
      <c r="J11" s="13">
        <v>2247314.0260000001</v>
      </c>
      <c r="K11" s="13">
        <v>2418709.0609999998</v>
      </c>
      <c r="L11" s="14">
        <f t="shared" si="2"/>
        <v>7.6266615620722193</v>
      </c>
      <c r="M11" s="14">
        <f t="shared" si="5"/>
        <v>1.5258369481877203</v>
      </c>
    </row>
    <row r="12" spans="1:13" ht="14.25" x14ac:dyDescent="0.2">
      <c r="A12" s="12" t="s">
        <v>7</v>
      </c>
      <c r="B12" s="13">
        <v>122192.47506</v>
      </c>
      <c r="C12" s="13">
        <v>125859.22489</v>
      </c>
      <c r="D12" s="14">
        <f t="shared" si="0"/>
        <v>3.0007983946634371</v>
      </c>
      <c r="E12" s="14">
        <f t="shared" si="3"/>
        <v>0.99898539853072243</v>
      </c>
      <c r="F12" s="13">
        <v>1064760.73594</v>
      </c>
      <c r="G12" s="13">
        <v>1169175.0332200001</v>
      </c>
      <c r="H12" s="14">
        <f t="shared" si="1"/>
        <v>9.8063624770892996</v>
      </c>
      <c r="I12" s="14">
        <f t="shared" si="4"/>
        <v>0.89154184892344368</v>
      </c>
      <c r="J12" s="13">
        <v>1295822.0140000002</v>
      </c>
      <c r="K12" s="13">
        <v>1434406.3000000003</v>
      </c>
      <c r="L12" s="14">
        <f t="shared" si="2"/>
        <v>10.694700699844727</v>
      </c>
      <c r="M12" s="14">
        <f t="shared" si="5"/>
        <v>0.90489185596731048</v>
      </c>
    </row>
    <row r="13" spans="1:13" ht="14.25" x14ac:dyDescent="0.2">
      <c r="A13" s="12" t="s">
        <v>8</v>
      </c>
      <c r="B13" s="13">
        <v>152872.73180000001</v>
      </c>
      <c r="C13" s="13">
        <v>194861.96547</v>
      </c>
      <c r="D13" s="14">
        <f t="shared" si="0"/>
        <v>27.466790954539601</v>
      </c>
      <c r="E13" s="14">
        <f t="shared" si="3"/>
        <v>1.5466824811900985</v>
      </c>
      <c r="F13" s="13">
        <v>1142093.7151299999</v>
      </c>
      <c r="G13" s="13">
        <v>1165172.59669</v>
      </c>
      <c r="H13" s="14">
        <f t="shared" si="1"/>
        <v>2.0207519973414048</v>
      </c>
      <c r="I13" s="14">
        <f t="shared" si="4"/>
        <v>0.88848983398747006</v>
      </c>
      <c r="J13" s="13">
        <v>1418566.9400000002</v>
      </c>
      <c r="K13" s="13">
        <v>1461332.5760000001</v>
      </c>
      <c r="L13" s="14">
        <f t="shared" si="2"/>
        <v>3.0147069407947669</v>
      </c>
      <c r="M13" s="14">
        <f t="shared" si="5"/>
        <v>0.92187823413919079</v>
      </c>
    </row>
    <row r="14" spans="1:13" ht="14.25" x14ac:dyDescent="0.2">
      <c r="A14" s="12" t="s">
        <v>9</v>
      </c>
      <c r="B14" s="13">
        <v>181405.01751000001</v>
      </c>
      <c r="C14" s="13">
        <v>267755.56663999998</v>
      </c>
      <c r="D14" s="14">
        <f t="shared" si="0"/>
        <v>47.600970643074888</v>
      </c>
      <c r="E14" s="14">
        <f t="shared" si="3"/>
        <v>2.1252625835131171</v>
      </c>
      <c r="F14" s="13">
        <v>1400473.09656</v>
      </c>
      <c r="G14" s="13">
        <v>1707539.38882</v>
      </c>
      <c r="H14" s="14">
        <f t="shared" si="1"/>
        <v>21.925897256737802</v>
      </c>
      <c r="I14" s="14">
        <f t="shared" si="4"/>
        <v>1.3020657990151721</v>
      </c>
      <c r="J14" s="13">
        <v>1758630.3970000001</v>
      </c>
      <c r="K14" s="13">
        <v>2076978.9980000001</v>
      </c>
      <c r="L14" s="14">
        <f t="shared" si="2"/>
        <v>18.102075430008618</v>
      </c>
      <c r="M14" s="14">
        <f t="shared" si="5"/>
        <v>1.3102573380396785</v>
      </c>
    </row>
    <row r="15" spans="1:13" ht="14.25" x14ac:dyDescent="0.2">
      <c r="A15" s="12" t="s">
        <v>10</v>
      </c>
      <c r="B15" s="13">
        <v>23072.36851</v>
      </c>
      <c r="C15" s="13">
        <v>14895.794110000001</v>
      </c>
      <c r="D15" s="14">
        <f t="shared" si="0"/>
        <v>-35.438816766714339</v>
      </c>
      <c r="E15" s="14">
        <f t="shared" si="3"/>
        <v>0.11823273842990485</v>
      </c>
      <c r="F15" s="13">
        <v>386746.20775</v>
      </c>
      <c r="G15" s="13">
        <v>187957.35584</v>
      </c>
      <c r="H15" s="14">
        <f t="shared" si="1"/>
        <v>-51.400336429026041</v>
      </c>
      <c r="I15" s="14">
        <f t="shared" si="4"/>
        <v>0.143324860506856</v>
      </c>
      <c r="J15" s="13">
        <v>432941.68699999998</v>
      </c>
      <c r="K15" s="13">
        <v>240778.93800000002</v>
      </c>
      <c r="L15" s="14">
        <f t="shared" si="2"/>
        <v>-44.385365228181399</v>
      </c>
      <c r="M15" s="14">
        <f t="shared" si="5"/>
        <v>0.15189482929952131</v>
      </c>
    </row>
    <row r="16" spans="1:13" ht="14.25" x14ac:dyDescent="0.2">
      <c r="A16" s="12" t="s">
        <v>11</v>
      </c>
      <c r="B16" s="13">
        <v>50115.952340000003</v>
      </c>
      <c r="C16" s="13">
        <v>95956.638160000002</v>
      </c>
      <c r="D16" s="14">
        <f t="shared" si="0"/>
        <v>91.469250168099265</v>
      </c>
      <c r="E16" s="14">
        <f t="shared" si="3"/>
        <v>0.76163889057569056</v>
      </c>
      <c r="F16" s="13">
        <v>764522.37207000004</v>
      </c>
      <c r="G16" s="13">
        <v>905321.16131999996</v>
      </c>
      <c r="H16" s="14">
        <f t="shared" si="1"/>
        <v>18.416568879309171</v>
      </c>
      <c r="I16" s="14">
        <f t="shared" si="4"/>
        <v>0.69034291624398425</v>
      </c>
      <c r="J16" s="13">
        <v>892327.76700000011</v>
      </c>
      <c r="K16" s="13">
        <v>1046886.1129999999</v>
      </c>
      <c r="L16" s="14">
        <f t="shared" si="2"/>
        <v>17.320804273481695</v>
      </c>
      <c r="M16" s="14">
        <f t="shared" si="5"/>
        <v>0.66042565330267522</v>
      </c>
    </row>
    <row r="17" spans="1:13" ht="14.25" x14ac:dyDescent="0.2">
      <c r="A17" s="12" t="s">
        <v>12</v>
      </c>
      <c r="B17" s="13">
        <v>4636.9654799999998</v>
      </c>
      <c r="C17" s="13">
        <v>4372.8867499999997</v>
      </c>
      <c r="D17" s="14">
        <f t="shared" si="0"/>
        <v>-5.6950764705714434</v>
      </c>
      <c r="E17" s="14">
        <f t="shared" si="3"/>
        <v>3.4709017288931006E-2</v>
      </c>
      <c r="F17" s="13">
        <v>63626.776720000002</v>
      </c>
      <c r="G17" s="13">
        <v>71205.120450000002</v>
      </c>
      <c r="H17" s="14">
        <f t="shared" si="1"/>
        <v>11.910620214740309</v>
      </c>
      <c r="I17" s="14">
        <f t="shared" si="4"/>
        <v>5.4296698898858742E-2</v>
      </c>
      <c r="J17" s="13">
        <v>76684.653999999995</v>
      </c>
      <c r="K17" s="13">
        <v>84559.979999999981</v>
      </c>
      <c r="L17" s="14">
        <f t="shared" si="2"/>
        <v>10.26975488472568</v>
      </c>
      <c r="M17" s="14">
        <f t="shared" si="5"/>
        <v>5.3344465401998456E-2</v>
      </c>
    </row>
    <row r="18" spans="1:13" ht="15.75" x14ac:dyDescent="0.25">
      <c r="A18" s="10" t="s">
        <v>13</v>
      </c>
      <c r="B18" s="66">
        <v>172493.79222</v>
      </c>
      <c r="C18" s="66">
        <v>181393.59508</v>
      </c>
      <c r="D18" s="64">
        <f t="shared" si="0"/>
        <v>5.1594916810972036</v>
      </c>
      <c r="E18" s="64">
        <f t="shared" si="3"/>
        <v>1.4397796667688847</v>
      </c>
      <c r="F18" s="66">
        <v>1609602.55473</v>
      </c>
      <c r="G18" s="66">
        <v>1874780.7405900001</v>
      </c>
      <c r="H18" s="64">
        <f t="shared" si="1"/>
        <v>16.474761740452255</v>
      </c>
      <c r="I18" s="64">
        <f t="shared" si="4"/>
        <v>1.4295938933868433</v>
      </c>
      <c r="J18" s="66">
        <v>1947936.2999999998</v>
      </c>
      <c r="K18" s="66">
        <v>2253332.0760000004</v>
      </c>
      <c r="L18" s="64">
        <f t="shared" si="2"/>
        <v>15.677913903036798</v>
      </c>
      <c r="M18" s="64">
        <f t="shared" si="5"/>
        <v>1.4215092643990146</v>
      </c>
    </row>
    <row r="19" spans="1:13" ht="14.25" x14ac:dyDescent="0.2">
      <c r="A19" s="12" t="s">
        <v>14</v>
      </c>
      <c r="B19" s="13">
        <v>172493.79222</v>
      </c>
      <c r="C19" s="13">
        <v>181393.59508</v>
      </c>
      <c r="D19" s="14">
        <f t="shared" si="0"/>
        <v>5.1594916810972036</v>
      </c>
      <c r="E19" s="14">
        <f t="shared" si="3"/>
        <v>1.4397796667688847</v>
      </c>
      <c r="F19" s="13">
        <v>1609602.55473</v>
      </c>
      <c r="G19" s="13">
        <v>1874780.7405900001</v>
      </c>
      <c r="H19" s="14">
        <f t="shared" si="1"/>
        <v>16.474761740452255</v>
      </c>
      <c r="I19" s="14">
        <f t="shared" si="4"/>
        <v>1.4295938933868433</v>
      </c>
      <c r="J19" s="13">
        <v>1947936.2999999998</v>
      </c>
      <c r="K19" s="13">
        <v>2253332.0760000004</v>
      </c>
      <c r="L19" s="14">
        <f t="shared" si="2"/>
        <v>15.677913903036798</v>
      </c>
      <c r="M19" s="14">
        <f t="shared" si="5"/>
        <v>1.4215092643990146</v>
      </c>
    </row>
    <row r="20" spans="1:13" ht="15.75" x14ac:dyDescent="0.25">
      <c r="A20" s="10" t="s">
        <v>15</v>
      </c>
      <c r="B20" s="9">
        <v>363788.88591000001</v>
      </c>
      <c r="C20" s="9">
        <v>351540.89939999999</v>
      </c>
      <c r="D20" s="11">
        <f t="shared" si="0"/>
        <v>-3.3667841389277959</v>
      </c>
      <c r="E20" s="11">
        <f t="shared" si="3"/>
        <v>2.7902938842495648</v>
      </c>
      <c r="F20" s="9">
        <v>3565759.6584000001</v>
      </c>
      <c r="G20" s="9">
        <v>3732170.3770900001</v>
      </c>
      <c r="H20" s="11">
        <f t="shared" si="1"/>
        <v>4.6669078858969009</v>
      </c>
      <c r="I20" s="11">
        <f t="shared" si="4"/>
        <v>2.8459263873641243</v>
      </c>
      <c r="J20" s="9">
        <v>4289795.415</v>
      </c>
      <c r="K20" s="9">
        <v>4622948.2539999997</v>
      </c>
      <c r="L20" s="11">
        <f t="shared" si="2"/>
        <v>7.7661708023434892</v>
      </c>
      <c r="M20" s="11">
        <f t="shared" si="5"/>
        <v>2.91637608228777</v>
      </c>
    </row>
    <row r="21" spans="1:13" ht="14.25" x14ac:dyDescent="0.2">
      <c r="A21" s="12" t="s">
        <v>16</v>
      </c>
      <c r="B21" s="13">
        <v>363788.88591000001</v>
      </c>
      <c r="C21" s="13">
        <v>351540.89939999999</v>
      </c>
      <c r="D21" s="14">
        <f t="shared" si="0"/>
        <v>-3.3667841389277959</v>
      </c>
      <c r="E21" s="14">
        <f t="shared" si="3"/>
        <v>2.7902938842495648</v>
      </c>
      <c r="F21" s="13">
        <v>3565759.6584000001</v>
      </c>
      <c r="G21" s="13">
        <v>3732170.3770900001</v>
      </c>
      <c r="H21" s="14">
        <f t="shared" si="1"/>
        <v>4.6669078858969009</v>
      </c>
      <c r="I21" s="14">
        <f t="shared" si="4"/>
        <v>2.8459263873641243</v>
      </c>
      <c r="J21" s="13">
        <v>4289795.415</v>
      </c>
      <c r="K21" s="13">
        <v>4622948.2539999997</v>
      </c>
      <c r="L21" s="14">
        <f t="shared" si="2"/>
        <v>7.7661708023434892</v>
      </c>
      <c r="M21" s="14">
        <f t="shared" si="5"/>
        <v>2.91637608228777</v>
      </c>
    </row>
    <row r="22" spans="1:13" ht="16.5" x14ac:dyDescent="0.25">
      <c r="A22" s="65" t="s">
        <v>17</v>
      </c>
      <c r="B22" s="66">
        <v>9606255.5330100004</v>
      </c>
      <c r="C22" s="66">
        <v>10236583.72861</v>
      </c>
      <c r="D22" s="64">
        <f t="shared" si="0"/>
        <v>6.5616430193221582</v>
      </c>
      <c r="E22" s="64">
        <f t="shared" si="3"/>
        <v>81.251077818540423</v>
      </c>
      <c r="F22" s="66">
        <v>97579605.822750002</v>
      </c>
      <c r="G22" s="66">
        <v>103522642.86534999</v>
      </c>
      <c r="H22" s="64">
        <f t="shared" si="1"/>
        <v>6.0904499382743085</v>
      </c>
      <c r="I22" s="64">
        <f t="shared" si="4"/>
        <v>78.940078092010253</v>
      </c>
      <c r="J22" s="66">
        <v>117461552.63600001</v>
      </c>
      <c r="K22" s="66">
        <v>124961972.11300001</v>
      </c>
      <c r="L22" s="64">
        <f t="shared" si="2"/>
        <v>6.3854251103277555</v>
      </c>
      <c r="M22" s="64">
        <f t="shared" si="5"/>
        <v>78.831967532956199</v>
      </c>
    </row>
    <row r="23" spans="1:13" ht="15.75" x14ac:dyDescent="0.25">
      <c r="A23" s="10" t="s">
        <v>18</v>
      </c>
      <c r="B23" s="66">
        <v>1063294.7310299999</v>
      </c>
      <c r="C23" s="66">
        <v>1110968.5117500001</v>
      </c>
      <c r="D23" s="64">
        <f t="shared" si="0"/>
        <v>4.4835904221794811</v>
      </c>
      <c r="E23" s="64">
        <f t="shared" si="3"/>
        <v>8.8181166095345827</v>
      </c>
      <c r="F23" s="66">
        <v>10220526.297979999</v>
      </c>
      <c r="G23" s="66">
        <v>10940077.61201</v>
      </c>
      <c r="H23" s="64">
        <f t="shared" si="1"/>
        <v>7.0402569598809626</v>
      </c>
      <c r="I23" s="64">
        <f t="shared" si="4"/>
        <v>8.3422385395241978</v>
      </c>
      <c r="J23" s="66">
        <v>12313506.838000001</v>
      </c>
      <c r="K23" s="66">
        <v>13244958.174999999</v>
      </c>
      <c r="L23" s="64">
        <f t="shared" si="2"/>
        <v>7.5644684268619509</v>
      </c>
      <c r="M23" s="64">
        <f t="shared" si="5"/>
        <v>8.3555508541653403</v>
      </c>
    </row>
    <row r="24" spans="1:13" ht="14.25" x14ac:dyDescent="0.2">
      <c r="A24" s="12" t="s">
        <v>19</v>
      </c>
      <c r="B24" s="13">
        <v>707833.97360000003</v>
      </c>
      <c r="C24" s="13">
        <v>758767.66325999994</v>
      </c>
      <c r="D24" s="14">
        <f t="shared" si="0"/>
        <v>7.1957113616565067</v>
      </c>
      <c r="E24" s="14">
        <f t="shared" si="3"/>
        <v>6.0225844957848764</v>
      </c>
      <c r="F24" s="13">
        <v>6912630.5134800002</v>
      </c>
      <c r="G24" s="13">
        <v>7484172.3972800002</v>
      </c>
      <c r="H24" s="14">
        <f t="shared" si="1"/>
        <v>8.2680809090759677</v>
      </c>
      <c r="I24" s="14">
        <f t="shared" si="4"/>
        <v>5.7069751809156859</v>
      </c>
      <c r="J24" s="13">
        <v>8299801.3880000003</v>
      </c>
      <c r="K24" s="13">
        <v>8959311.0920000002</v>
      </c>
      <c r="L24" s="14">
        <f t="shared" si="2"/>
        <v>7.946090191429529</v>
      </c>
      <c r="M24" s="14">
        <f t="shared" si="5"/>
        <v>5.6519604258768164</v>
      </c>
    </row>
    <row r="25" spans="1:13" ht="14.25" x14ac:dyDescent="0.2">
      <c r="A25" s="12" t="s">
        <v>20</v>
      </c>
      <c r="B25" s="13">
        <v>161906.75599000001</v>
      </c>
      <c r="C25" s="13">
        <v>144469.03453999999</v>
      </c>
      <c r="D25" s="14">
        <f t="shared" si="0"/>
        <v>-10.770224715685758</v>
      </c>
      <c r="E25" s="14">
        <f t="shared" si="3"/>
        <v>1.1466974802318013</v>
      </c>
      <c r="F25" s="13">
        <v>1544990.4580900001</v>
      </c>
      <c r="G25" s="13">
        <v>1540273.8293999999</v>
      </c>
      <c r="H25" s="14">
        <f t="shared" si="1"/>
        <v>-0.30528529579600816</v>
      </c>
      <c r="I25" s="14">
        <f t="shared" si="4"/>
        <v>1.174519245360309</v>
      </c>
      <c r="J25" s="13">
        <v>1865287.9509999999</v>
      </c>
      <c r="K25" s="13">
        <v>1937544.93</v>
      </c>
      <c r="L25" s="14">
        <f t="shared" si="2"/>
        <v>3.8737707473670406</v>
      </c>
      <c r="M25" s="14">
        <f t="shared" si="5"/>
        <v>1.2222956827000495</v>
      </c>
    </row>
    <row r="26" spans="1:13" ht="14.25" x14ac:dyDescent="0.2">
      <c r="A26" s="12" t="s">
        <v>21</v>
      </c>
      <c r="B26" s="13">
        <v>193554.00143999999</v>
      </c>
      <c r="C26" s="13">
        <v>207731.81395000001</v>
      </c>
      <c r="D26" s="14">
        <f t="shared" si="0"/>
        <v>7.3249906509398679</v>
      </c>
      <c r="E26" s="14">
        <f t="shared" si="3"/>
        <v>1.6488346335179045</v>
      </c>
      <c r="F26" s="13">
        <v>1762905.32641</v>
      </c>
      <c r="G26" s="13">
        <v>1915631.38533</v>
      </c>
      <c r="H26" s="14">
        <f t="shared" si="1"/>
        <v>8.6633159836786593</v>
      </c>
      <c r="I26" s="14">
        <f t="shared" si="4"/>
        <v>1.460744113248202</v>
      </c>
      <c r="J26" s="13">
        <v>2148417.4980000001</v>
      </c>
      <c r="K26" s="13">
        <v>2348102.1529999999</v>
      </c>
      <c r="L26" s="14">
        <f t="shared" si="2"/>
        <v>9.2944995647209989</v>
      </c>
      <c r="M26" s="14">
        <f t="shared" si="5"/>
        <v>1.4812947455884757</v>
      </c>
    </row>
    <row r="27" spans="1:13" ht="15.75" x14ac:dyDescent="0.25">
      <c r="A27" s="10" t="s">
        <v>22</v>
      </c>
      <c r="B27" s="66">
        <v>1394132.8365499999</v>
      </c>
      <c r="C27" s="66">
        <v>1508600.1802699999</v>
      </c>
      <c r="D27" s="64">
        <f t="shared" si="0"/>
        <v>8.2106482767644575</v>
      </c>
      <c r="E27" s="64">
        <f t="shared" si="3"/>
        <v>11.974247844190309</v>
      </c>
      <c r="F27" s="66">
        <v>14266090.38322</v>
      </c>
      <c r="G27" s="66">
        <v>14904124.011089999</v>
      </c>
      <c r="H27" s="64">
        <f t="shared" si="1"/>
        <v>4.4723789821243827</v>
      </c>
      <c r="I27" s="64">
        <f t="shared" si="4"/>
        <v>11.364979493990933</v>
      </c>
      <c r="J27" s="66">
        <v>17247917.986000001</v>
      </c>
      <c r="K27" s="66">
        <v>18069195.927000001</v>
      </c>
      <c r="L27" s="64">
        <f t="shared" si="2"/>
        <v>4.7616062510653432</v>
      </c>
      <c r="M27" s="64">
        <f t="shared" si="5"/>
        <v>11.398909944985597</v>
      </c>
    </row>
    <row r="28" spans="1:13" ht="14.25" x14ac:dyDescent="0.2">
      <c r="A28" s="12" t="s">
        <v>23</v>
      </c>
      <c r="B28" s="13">
        <v>1394132.8365499999</v>
      </c>
      <c r="C28" s="13">
        <v>1508600.1802699999</v>
      </c>
      <c r="D28" s="14">
        <f t="shared" si="0"/>
        <v>8.2106482767644575</v>
      </c>
      <c r="E28" s="14">
        <f t="shared" si="3"/>
        <v>11.974247844190309</v>
      </c>
      <c r="F28" s="13">
        <v>14266090.38322</v>
      </c>
      <c r="G28" s="13">
        <v>14904124.011089999</v>
      </c>
      <c r="H28" s="14">
        <f t="shared" si="1"/>
        <v>4.4723789821243827</v>
      </c>
      <c r="I28" s="14">
        <f t="shared" si="4"/>
        <v>11.364979493990933</v>
      </c>
      <c r="J28" s="13">
        <v>17247917.986000001</v>
      </c>
      <c r="K28" s="13">
        <v>18069195.927000001</v>
      </c>
      <c r="L28" s="14">
        <f t="shared" si="2"/>
        <v>4.7616062510653432</v>
      </c>
      <c r="M28" s="14">
        <f t="shared" si="5"/>
        <v>11.398909944985597</v>
      </c>
    </row>
    <row r="29" spans="1:13" ht="15.75" x14ac:dyDescent="0.25">
      <c r="A29" s="10" t="s">
        <v>24</v>
      </c>
      <c r="B29" s="66">
        <v>7148827.9654299999</v>
      </c>
      <c r="C29" s="66">
        <v>7617015.0365899997</v>
      </c>
      <c r="D29" s="64">
        <f t="shared" si="0"/>
        <v>6.5491444670936136</v>
      </c>
      <c r="E29" s="64">
        <f t="shared" si="3"/>
        <v>60.45871336481553</v>
      </c>
      <c r="F29" s="66">
        <v>73092989.141550004</v>
      </c>
      <c r="G29" s="66">
        <v>77678441.242249995</v>
      </c>
      <c r="H29" s="64">
        <f t="shared" si="1"/>
        <v>6.2734499636072094</v>
      </c>
      <c r="I29" s="64">
        <f t="shared" si="4"/>
        <v>59.23286005849512</v>
      </c>
      <c r="J29" s="66">
        <v>87900127.816</v>
      </c>
      <c r="K29" s="66">
        <v>93647818.01199998</v>
      </c>
      <c r="L29" s="64">
        <f t="shared" si="2"/>
        <v>6.5388871880044732</v>
      </c>
      <c r="M29" s="64">
        <f t="shared" si="5"/>
        <v>59.077506734436092</v>
      </c>
    </row>
    <row r="30" spans="1:13" ht="14.25" x14ac:dyDescent="0.2">
      <c r="A30" s="12" t="s">
        <v>25</v>
      </c>
      <c r="B30" s="13">
        <v>1334106.4481500001</v>
      </c>
      <c r="C30" s="13">
        <v>1503680.33495</v>
      </c>
      <c r="D30" s="14">
        <f t="shared" si="0"/>
        <v>12.710671403706009</v>
      </c>
      <c r="E30" s="14">
        <f t="shared" si="3"/>
        <v>11.935197439724483</v>
      </c>
      <c r="F30" s="13">
        <v>14281164.034539999</v>
      </c>
      <c r="G30" s="13">
        <v>15875776.91714</v>
      </c>
      <c r="H30" s="14">
        <f t="shared" si="1"/>
        <v>11.165846696693048</v>
      </c>
      <c r="I30" s="14">
        <f t="shared" si="4"/>
        <v>12.105902968884065</v>
      </c>
      <c r="J30" s="13">
        <v>17083074.386</v>
      </c>
      <c r="K30" s="13">
        <v>18954601.041000001</v>
      </c>
      <c r="L30" s="14">
        <f t="shared" si="2"/>
        <v>10.955444041932893</v>
      </c>
      <c r="M30" s="14">
        <f t="shared" si="5"/>
        <v>11.957465688145961</v>
      </c>
    </row>
    <row r="31" spans="1:13" ht="14.25" x14ac:dyDescent="0.2">
      <c r="A31" s="12" t="s">
        <v>26</v>
      </c>
      <c r="B31" s="13">
        <v>1749418.3584799999</v>
      </c>
      <c r="C31" s="13">
        <v>1713229.21951</v>
      </c>
      <c r="D31" s="14">
        <f t="shared" si="0"/>
        <v>-2.068638344543456</v>
      </c>
      <c r="E31" s="14">
        <f t="shared" si="3"/>
        <v>13.598454750714586</v>
      </c>
      <c r="F31" s="13">
        <v>17463362.945909999</v>
      </c>
      <c r="G31" s="13">
        <v>18642982.06467</v>
      </c>
      <c r="H31" s="14">
        <f t="shared" si="1"/>
        <v>6.7548222092943062</v>
      </c>
      <c r="I31" s="14">
        <f t="shared" si="4"/>
        <v>14.216005497146952</v>
      </c>
      <c r="J31" s="13">
        <v>20857528.726</v>
      </c>
      <c r="K31" s="13">
        <v>22482669.582999997</v>
      </c>
      <c r="L31" s="14">
        <f t="shared" si="2"/>
        <v>7.7916270827146166</v>
      </c>
      <c r="M31" s="14">
        <f t="shared" si="5"/>
        <v>14.183139467569724</v>
      </c>
    </row>
    <row r="32" spans="1:13" ht="14.25" x14ac:dyDescent="0.2">
      <c r="A32" s="12" t="s">
        <v>27</v>
      </c>
      <c r="B32" s="13">
        <v>47933.185019999997</v>
      </c>
      <c r="C32" s="13">
        <v>175946.58945</v>
      </c>
      <c r="D32" s="14">
        <f t="shared" si="0"/>
        <v>267.06634323712632</v>
      </c>
      <c r="E32" s="14">
        <f t="shared" si="3"/>
        <v>1.3965450203229015</v>
      </c>
      <c r="F32" s="13">
        <v>1009151.57987</v>
      </c>
      <c r="G32" s="13">
        <v>1052933.4874199999</v>
      </c>
      <c r="H32" s="14">
        <f t="shared" si="1"/>
        <v>4.3384867470197017</v>
      </c>
      <c r="I32" s="14">
        <f t="shared" si="4"/>
        <v>0.80290310817062882</v>
      </c>
      <c r="J32" s="13">
        <v>1184099.7980000002</v>
      </c>
      <c r="K32" s="13">
        <v>1207373.2969999998</v>
      </c>
      <c r="L32" s="14">
        <f t="shared" si="2"/>
        <v>1.9655014754085449</v>
      </c>
      <c r="M32" s="14">
        <f t="shared" si="5"/>
        <v>0.76166861757906412</v>
      </c>
    </row>
    <row r="33" spans="1:13" ht="14.25" x14ac:dyDescent="0.2">
      <c r="A33" s="12" t="s">
        <v>187</v>
      </c>
      <c r="B33" s="13">
        <v>1054290.3966300001</v>
      </c>
      <c r="C33" s="13">
        <v>1053839.89136</v>
      </c>
      <c r="D33" s="14">
        <f t="shared" si="0"/>
        <v>-4.2730662390561919E-2</v>
      </c>
      <c r="E33" s="14">
        <f t="shared" si="3"/>
        <v>8.364668261527564</v>
      </c>
      <c r="F33" s="13">
        <v>9452160.0385999996</v>
      </c>
      <c r="G33" s="13">
        <v>9977326.6448400002</v>
      </c>
      <c r="H33" s="14">
        <f t="shared" si="1"/>
        <v>5.5560486078882061</v>
      </c>
      <c r="I33" s="14">
        <f t="shared" si="4"/>
        <v>7.608103142397507</v>
      </c>
      <c r="J33" s="13">
        <v>11520027.590999998</v>
      </c>
      <c r="K33" s="13">
        <v>12219163.171999998</v>
      </c>
      <c r="L33" s="14">
        <f t="shared" si="2"/>
        <v>6.0688707164746614</v>
      </c>
      <c r="M33" s="14">
        <f t="shared" si="5"/>
        <v>7.7084304782253703</v>
      </c>
    </row>
    <row r="34" spans="1:13" ht="14.25" x14ac:dyDescent="0.2">
      <c r="A34" s="12" t="s">
        <v>28</v>
      </c>
      <c r="B34" s="13">
        <v>450315.80060000002</v>
      </c>
      <c r="C34" s="13">
        <v>496436.47321000003</v>
      </c>
      <c r="D34" s="14">
        <f t="shared" si="0"/>
        <v>10.241850840798591</v>
      </c>
      <c r="E34" s="14">
        <f t="shared" si="3"/>
        <v>3.9403769447040506</v>
      </c>
      <c r="F34" s="13">
        <v>4690930.6746699996</v>
      </c>
      <c r="G34" s="13">
        <v>5022848.1245200001</v>
      </c>
      <c r="H34" s="14">
        <f t="shared" si="1"/>
        <v>7.0757270330657862</v>
      </c>
      <c r="I34" s="14">
        <f t="shared" si="4"/>
        <v>3.8301188244357474</v>
      </c>
      <c r="J34" s="13">
        <v>5642205.5650000004</v>
      </c>
      <c r="K34" s="13">
        <v>6126439.8600000003</v>
      </c>
      <c r="L34" s="14">
        <f t="shared" si="2"/>
        <v>8.5823582537266141</v>
      </c>
      <c r="M34" s="14">
        <f t="shared" si="5"/>
        <v>3.8648502417951653</v>
      </c>
    </row>
    <row r="35" spans="1:13" ht="14.25" x14ac:dyDescent="0.2">
      <c r="A35" s="12" t="s">
        <v>29</v>
      </c>
      <c r="B35" s="13">
        <v>534887.56414999999</v>
      </c>
      <c r="C35" s="13">
        <v>564001.00366000005</v>
      </c>
      <c r="D35" s="14">
        <f t="shared" si="0"/>
        <v>5.4429082785397664</v>
      </c>
      <c r="E35" s="14">
        <f t="shared" si="3"/>
        <v>4.4766584881278675</v>
      </c>
      <c r="F35" s="13">
        <v>5605997.0783799998</v>
      </c>
      <c r="G35" s="13">
        <v>5953517.2928600004</v>
      </c>
      <c r="H35" s="14">
        <f t="shared" si="1"/>
        <v>6.1990794790143857</v>
      </c>
      <c r="I35" s="14">
        <f t="shared" si="4"/>
        <v>4.5397905908544542</v>
      </c>
      <c r="J35" s="13">
        <v>6756471.9920000006</v>
      </c>
      <c r="K35" s="13">
        <v>7177359.4879999999</v>
      </c>
      <c r="L35" s="14">
        <f t="shared" si="2"/>
        <v>6.229397479902989</v>
      </c>
      <c r="M35" s="14">
        <f t="shared" si="5"/>
        <v>4.5278204285918875</v>
      </c>
    </row>
    <row r="36" spans="1:13" ht="14.25" x14ac:dyDescent="0.2">
      <c r="A36" s="12" t="s">
        <v>30</v>
      </c>
      <c r="B36" s="13">
        <v>1044197.0436100001</v>
      </c>
      <c r="C36" s="13">
        <v>1052745.8689999999</v>
      </c>
      <c r="D36" s="14">
        <f t="shared" si="0"/>
        <v>0.8186984862976513</v>
      </c>
      <c r="E36" s="14">
        <f t="shared" si="3"/>
        <v>8.3559846520085834</v>
      </c>
      <c r="F36" s="13">
        <v>11500329.88174</v>
      </c>
      <c r="G36" s="13">
        <v>11160314.34341</v>
      </c>
      <c r="H36" s="14">
        <f t="shared" si="1"/>
        <v>-2.9565720446843002</v>
      </c>
      <c r="I36" s="14">
        <f t="shared" si="4"/>
        <v>8.5101776907498685</v>
      </c>
      <c r="J36" s="13">
        <v>13912316.283999998</v>
      </c>
      <c r="K36" s="13">
        <v>13478674.465</v>
      </c>
      <c r="L36" s="14">
        <f t="shared" si="2"/>
        <v>-3.1169634886658844</v>
      </c>
      <c r="M36" s="14">
        <f t="shared" si="5"/>
        <v>8.5029902285099013</v>
      </c>
    </row>
    <row r="37" spans="1:13" ht="14.25" x14ac:dyDescent="0.2">
      <c r="A37" s="15" t="s">
        <v>188</v>
      </c>
      <c r="B37" s="13">
        <v>241268.35716000001</v>
      </c>
      <c r="C37" s="13">
        <v>245979.97828000001</v>
      </c>
      <c r="D37" s="14">
        <f t="shared" si="0"/>
        <v>1.9528549766994217</v>
      </c>
      <c r="E37" s="14">
        <f t="shared" si="3"/>
        <v>1.952422691681049</v>
      </c>
      <c r="F37" s="13">
        <v>2641086.3370400001</v>
      </c>
      <c r="G37" s="13">
        <v>2653247.11528</v>
      </c>
      <c r="H37" s="14">
        <f t="shared" si="1"/>
        <v>0.46044606984068154</v>
      </c>
      <c r="I37" s="14">
        <f t="shared" si="4"/>
        <v>2.0232050562119892</v>
      </c>
      <c r="J37" s="13">
        <v>3142070.3829999999</v>
      </c>
      <c r="K37" s="13">
        <v>3164704.5290000006</v>
      </c>
      <c r="L37" s="14">
        <f t="shared" si="2"/>
        <v>0.72035770180265402</v>
      </c>
      <c r="M37" s="14">
        <f t="shared" si="5"/>
        <v>1.9964464425699764</v>
      </c>
    </row>
    <row r="38" spans="1:13" ht="14.25" x14ac:dyDescent="0.2">
      <c r="A38" s="12" t="s">
        <v>31</v>
      </c>
      <c r="B38" s="13">
        <v>193818.15187999999</v>
      </c>
      <c r="C38" s="13">
        <v>330227.32160000002</v>
      </c>
      <c r="D38" s="14">
        <f t="shared" si="0"/>
        <v>70.379976486648175</v>
      </c>
      <c r="E38" s="14">
        <f t="shared" si="3"/>
        <v>2.6211211197481346</v>
      </c>
      <c r="F38" s="13">
        <v>1824460.9490700001</v>
      </c>
      <c r="G38" s="13">
        <v>2200497.4822499999</v>
      </c>
      <c r="H38" s="14">
        <f t="shared" si="1"/>
        <v>20.610829372460973</v>
      </c>
      <c r="I38" s="14">
        <f t="shared" si="4"/>
        <v>1.6779656921628732</v>
      </c>
      <c r="J38" s="13">
        <v>2239004.5290000001</v>
      </c>
      <c r="K38" s="13">
        <v>2629540.0060000005</v>
      </c>
      <c r="L38" s="14">
        <f t="shared" si="2"/>
        <v>17.442371015409432</v>
      </c>
      <c r="M38" s="14">
        <f t="shared" si="5"/>
        <v>1.6588391562206835</v>
      </c>
    </row>
    <row r="39" spans="1:13" ht="14.25" x14ac:dyDescent="0.2">
      <c r="A39" s="12" t="s">
        <v>189</v>
      </c>
      <c r="B39" s="13">
        <v>129842.4375</v>
      </c>
      <c r="C39" s="13">
        <v>120643.37910999999</v>
      </c>
      <c r="D39" s="14">
        <f>(C39-B39)/B39*100</f>
        <v>-7.0847856580018425</v>
      </c>
      <c r="E39" s="14">
        <f t="shared" si="3"/>
        <v>0.9575855426221701</v>
      </c>
      <c r="F39" s="13">
        <v>1116134.0444799999</v>
      </c>
      <c r="G39" s="13">
        <v>1327092.02217</v>
      </c>
      <c r="H39" s="14">
        <f t="shared" si="1"/>
        <v>18.900774394735368</v>
      </c>
      <c r="I39" s="14">
        <f t="shared" si="4"/>
        <v>1.011959750695739</v>
      </c>
      <c r="J39" s="13">
        <v>1374906.1240000001</v>
      </c>
      <c r="K39" s="13">
        <v>1599761.047</v>
      </c>
      <c r="L39" s="14">
        <f t="shared" si="2"/>
        <v>16.354201866948696</v>
      </c>
      <c r="M39" s="14">
        <f t="shared" si="5"/>
        <v>1.0092055109657823</v>
      </c>
    </row>
    <row r="40" spans="1:13" ht="14.25" x14ac:dyDescent="0.2">
      <c r="A40" s="12" t="s">
        <v>32</v>
      </c>
      <c r="B40" s="13">
        <v>362201.88563999999</v>
      </c>
      <c r="C40" s="13">
        <v>350972.75890999998</v>
      </c>
      <c r="D40" s="14">
        <f>(C40-B40)/B40*100</f>
        <v>-3.100239721325162</v>
      </c>
      <c r="E40" s="14">
        <f t="shared" si="3"/>
        <v>2.7857843693187352</v>
      </c>
      <c r="F40" s="13">
        <v>3419033.5508099999</v>
      </c>
      <c r="G40" s="13">
        <v>3716605.3084200001</v>
      </c>
      <c r="H40" s="14">
        <f t="shared" si="1"/>
        <v>8.7033880536066324</v>
      </c>
      <c r="I40" s="14">
        <f t="shared" si="4"/>
        <v>2.8340574116279127</v>
      </c>
      <c r="J40" s="13">
        <v>4084780.9019999998</v>
      </c>
      <c r="K40" s="13">
        <v>4496766.5449999999</v>
      </c>
      <c r="L40" s="14">
        <f t="shared" si="2"/>
        <v>10.085868811183552</v>
      </c>
      <c r="M40" s="14">
        <f t="shared" si="5"/>
        <v>2.8367746465954307</v>
      </c>
    </row>
    <row r="41" spans="1:13" ht="14.25" x14ac:dyDescent="0.2">
      <c r="A41" s="12" t="s">
        <v>33</v>
      </c>
      <c r="B41" s="13">
        <v>6548.3366100000003</v>
      </c>
      <c r="C41" s="13">
        <v>9312.2175499999994</v>
      </c>
      <c r="D41" s="14">
        <f t="shared" si="0"/>
        <v>42.207374247977135</v>
      </c>
      <c r="E41" s="14">
        <f t="shared" si="3"/>
        <v>7.3914084315409426E-2</v>
      </c>
      <c r="F41" s="13">
        <v>89178.026440000001</v>
      </c>
      <c r="G41" s="13">
        <v>95300.439270000003</v>
      </c>
      <c r="H41" s="14">
        <f t="shared" si="1"/>
        <v>6.8653827342986</v>
      </c>
      <c r="I41" s="14">
        <f t="shared" si="4"/>
        <v>7.2670325157383586E-2</v>
      </c>
      <c r="J41" s="13">
        <v>103641.53499999999</v>
      </c>
      <c r="K41" s="13">
        <v>110764.98300000001</v>
      </c>
      <c r="L41" s="14">
        <f t="shared" si="2"/>
        <v>6.8731594915108305</v>
      </c>
      <c r="M41" s="14">
        <f t="shared" si="5"/>
        <v>6.9875830190551699E-2</v>
      </c>
    </row>
    <row r="42" spans="1:13" ht="15.75" x14ac:dyDescent="0.25">
      <c r="A42" s="67" t="s">
        <v>34</v>
      </c>
      <c r="B42" s="66">
        <v>384744.09855</v>
      </c>
      <c r="C42" s="66">
        <v>348182.26389</v>
      </c>
      <c r="D42" s="64">
        <f t="shared" si="0"/>
        <v>-9.5028968079801608</v>
      </c>
      <c r="E42" s="64">
        <f t="shared" si="3"/>
        <v>2.7636353072846327</v>
      </c>
      <c r="F42" s="66">
        <v>4174997.1490199999</v>
      </c>
      <c r="G42" s="66">
        <v>3893638.3909700001</v>
      </c>
      <c r="H42" s="64">
        <f t="shared" si="1"/>
        <v>-6.7391365312918445</v>
      </c>
      <c r="I42" s="64">
        <f t="shared" si="4"/>
        <v>2.9690520850110422</v>
      </c>
      <c r="J42" s="66">
        <v>4999673.0660000006</v>
      </c>
      <c r="K42" s="66">
        <v>4753494.387000001</v>
      </c>
      <c r="L42" s="64">
        <f t="shared" si="2"/>
        <v>-4.9238955377727391</v>
      </c>
      <c r="M42" s="64">
        <f t="shared" si="5"/>
        <v>2.9987308046420478</v>
      </c>
    </row>
    <row r="43" spans="1:13" ht="14.25" x14ac:dyDescent="0.2">
      <c r="A43" s="12" t="s">
        <v>35</v>
      </c>
      <c r="B43" s="13">
        <v>384744.09855</v>
      </c>
      <c r="C43" s="13">
        <v>348182.26389</v>
      </c>
      <c r="D43" s="14">
        <f t="shared" si="0"/>
        <v>-9.5028968079801608</v>
      </c>
      <c r="E43" s="14">
        <f t="shared" si="3"/>
        <v>2.7636353072846327</v>
      </c>
      <c r="F43" s="13">
        <v>4174997.1490199999</v>
      </c>
      <c r="G43" s="13">
        <v>3893638.3909700001</v>
      </c>
      <c r="H43" s="14">
        <f t="shared" si="1"/>
        <v>-6.7391365312918445</v>
      </c>
      <c r="I43" s="14">
        <f t="shared" si="4"/>
        <v>2.9690520850110422</v>
      </c>
      <c r="J43" s="13">
        <v>4999673.0660000006</v>
      </c>
      <c r="K43" s="13">
        <v>4753494.387000001</v>
      </c>
      <c r="L43" s="14">
        <f t="shared" si="2"/>
        <v>-4.9238955377727391</v>
      </c>
      <c r="M43" s="14">
        <f t="shared" si="5"/>
        <v>2.9987308046420478</v>
      </c>
    </row>
    <row r="44" spans="1:13" ht="15.75" x14ac:dyDescent="0.25">
      <c r="A44" s="10" t="s">
        <v>36</v>
      </c>
      <c r="B44" s="9">
        <v>11812904.28888</v>
      </c>
      <c r="C44" s="9">
        <v>12598705.153759999</v>
      </c>
      <c r="D44" s="11">
        <f t="shared" si="0"/>
        <v>6.6520547840187598</v>
      </c>
      <c r="E44" s="11">
        <f t="shared" si="3"/>
        <v>100</v>
      </c>
      <c r="F44" s="16">
        <v>118643971.26465</v>
      </c>
      <c r="G44" s="16">
        <v>125414557.6302</v>
      </c>
      <c r="H44" s="17">
        <f t="shared" si="1"/>
        <v>5.7066417226100512</v>
      </c>
      <c r="I44" s="17">
        <f t="shared" si="4"/>
        <v>95.633522282462991</v>
      </c>
      <c r="J44" s="16">
        <v>143159484.20899999</v>
      </c>
      <c r="K44" s="16">
        <v>152165468.79500002</v>
      </c>
      <c r="L44" s="17">
        <f t="shared" si="2"/>
        <v>6.2908752680696276</v>
      </c>
      <c r="M44" s="17">
        <f t="shared" si="5"/>
        <v>95.993229723017379</v>
      </c>
    </row>
    <row r="45" spans="1:13" ht="15.75" x14ac:dyDescent="0.25">
      <c r="A45" s="68" t="s">
        <v>37</v>
      </c>
      <c r="B45" s="69"/>
      <c r="C45" s="69"/>
      <c r="D45" s="70"/>
      <c r="E45" s="70"/>
      <c r="F45" s="71">
        <f>(F46-F44)</f>
        <v>5541780.6623500139</v>
      </c>
      <c r="G45" s="71">
        <f>(G46-G44)</f>
        <v>5726233.4198000133</v>
      </c>
      <c r="H45" s="72">
        <f t="shared" si="1"/>
        <v>3.3284023437293806</v>
      </c>
      <c r="I45" s="72">
        <f t="shared" si="4"/>
        <v>4.3664777175370046</v>
      </c>
      <c r="J45" s="71">
        <f>(J46-J44)</f>
        <v>7384796.3840000331</v>
      </c>
      <c r="K45" s="71">
        <f>(K46-K44)</f>
        <v>6351407.0659999847</v>
      </c>
      <c r="L45" s="72">
        <f t="shared" si="2"/>
        <v>-13.993470696619328</v>
      </c>
      <c r="M45" s="72">
        <f t="shared" si="5"/>
        <v>4.0067702769826194</v>
      </c>
    </row>
    <row r="46" spans="1:13" s="19" customFormat="1" ht="22.5" customHeight="1" x14ac:dyDescent="0.3">
      <c r="A46" s="18" t="s">
        <v>38</v>
      </c>
      <c r="B46" s="73">
        <v>11812904.28888</v>
      </c>
      <c r="C46" s="73">
        <v>12598705.153759999</v>
      </c>
      <c r="D46" s="74">
        <f>(C46-B46)/B46*100</f>
        <v>6.6520547840187598</v>
      </c>
      <c r="E46" s="74">
        <f t="shared" si="3"/>
        <v>100</v>
      </c>
      <c r="F46" s="75">
        <v>124185751.92700002</v>
      </c>
      <c r="G46" s="75">
        <v>131140791.05000001</v>
      </c>
      <c r="H46" s="76">
        <f>(G46-F46)/F46*100</f>
        <v>5.6005129534412044</v>
      </c>
      <c r="I46" s="76">
        <f t="shared" si="4"/>
        <v>100</v>
      </c>
      <c r="J46" s="75">
        <v>150544280.59300002</v>
      </c>
      <c r="K46" s="75">
        <v>158516875.861</v>
      </c>
      <c r="L46" s="76">
        <f>(K46-J46)/J46*100</f>
        <v>5.2958473324895516</v>
      </c>
      <c r="M46" s="76">
        <f t="shared" si="5"/>
        <v>100</v>
      </c>
    </row>
    <row r="47" spans="1:13" ht="20.25" hidden="1" customHeight="1" x14ac:dyDescent="0.2"/>
    <row r="49" spans="1:7" x14ac:dyDescent="0.2">
      <c r="A49" s="1" t="s">
        <v>185</v>
      </c>
    </row>
    <row r="50" spans="1:7" x14ac:dyDescent="0.2">
      <c r="A50" s="1" t="s">
        <v>207</v>
      </c>
      <c r="G50" s="20"/>
    </row>
    <row r="60" spans="1:7" x14ac:dyDescent="0.2">
      <c r="C60" s="140"/>
    </row>
  </sheetData>
  <mergeCells count="4">
    <mergeCell ref="B6:E6"/>
    <mergeCell ref="F6:I6"/>
    <mergeCell ref="J6:M6"/>
    <mergeCell ref="A5:M5"/>
  </mergeCells>
  <printOptions horizontalCentered="1" verticalCentered="1"/>
  <pageMargins left="0.11811023622047245" right="0" top="0.19685039370078741" bottom="0.19685039370078741" header="0.39370078740157483" footer="0.35433070866141736"/>
  <pageSetup paperSize="9" scale="65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A76"/>
  <sheetViews>
    <sheetView showGridLines="0" workbookViewId="0">
      <selection activeCell="I62" sqref="I62"/>
    </sheetView>
  </sheetViews>
  <sheetFormatPr defaultColWidth="9.140625" defaultRowHeight="12.75" x14ac:dyDescent="0.2"/>
  <cols>
    <col min="4" max="4" width="18.5703125" customWidth="1"/>
    <col min="7" max="7" width="8" customWidth="1"/>
    <col min="8" max="8" width="10.42578125" bestFit="1" customWidth="1"/>
    <col min="11" max="11" width="9" customWidth="1"/>
    <col min="12" max="12" width="9.42578125" customWidth="1"/>
  </cols>
  <sheetData>
    <row r="12" ht="12.75" customHeight="1" x14ac:dyDescent="0.2"/>
    <row r="14" ht="12.75" customHeight="1" x14ac:dyDescent="0.2"/>
    <row r="25" ht="12.75" customHeight="1" x14ac:dyDescent="0.2"/>
    <row r="29" ht="12.75" customHeight="1" x14ac:dyDescent="0.2"/>
    <row r="43" ht="12.75" customHeight="1" x14ac:dyDescent="0.2"/>
    <row r="45" ht="12.75" customHeight="1" x14ac:dyDescent="0.2"/>
    <row r="59" spans="1:1" ht="12.75" customHeight="1" x14ac:dyDescent="0.2"/>
    <row r="61" spans="1:1" ht="12.75" customHeight="1" x14ac:dyDescent="0.2">
      <c r="A61" s="38"/>
    </row>
    <row r="76" ht="12.75" customHeight="1" x14ac:dyDescent="0.2"/>
  </sheetData>
  <pageMargins left="0.15748031496062992" right="0.15748031496062992" top="0.19685039370078741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66"/>
  <sheetViews>
    <sheetView showGridLines="0" workbookViewId="0">
      <selection activeCell="I9" sqref="I9"/>
    </sheetView>
  </sheetViews>
  <sheetFormatPr defaultColWidth="9.140625" defaultRowHeight="12.75" x14ac:dyDescent="0.2"/>
  <cols>
    <col min="1" max="1" width="2.42578125" customWidth="1"/>
    <col min="5" max="5" width="20.5703125" customWidth="1"/>
    <col min="7" max="7" width="6.5703125" customWidth="1"/>
    <col min="8" max="8" width="8.5703125" customWidth="1"/>
    <col min="10" max="10" width="9" customWidth="1"/>
    <col min="11" max="11" width="9.42578125" customWidth="1"/>
  </cols>
  <sheetData>
    <row r="2" spans="3:3" ht="15" x14ac:dyDescent="0.25">
      <c r="C2" s="39" t="s">
        <v>82</v>
      </c>
    </row>
    <row r="14" spans="3:3" ht="12.75" customHeight="1" x14ac:dyDescent="0.2"/>
    <row r="16" spans="3:3" ht="12.75" customHeight="1" x14ac:dyDescent="0.2"/>
    <row r="21" spans="3:3" ht="15" x14ac:dyDescent="0.25">
      <c r="C21" s="39" t="s">
        <v>83</v>
      </c>
    </row>
    <row r="34" ht="12.75" customHeight="1" x14ac:dyDescent="0.2"/>
    <row r="50" spans="2:2" ht="12.75" customHeight="1" x14ac:dyDescent="0.2"/>
    <row r="51" spans="2:2" x14ac:dyDescent="0.2">
      <c r="B51" s="38"/>
    </row>
    <row r="66" ht="12.75" customHeight="1" x14ac:dyDescent="0.2"/>
  </sheetData>
  <pageMargins left="0" right="0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2"/>
  <sheetViews>
    <sheetView showGridLines="0" topLeftCell="A25" workbookViewId="0">
      <selection activeCell="G68" sqref="G68"/>
    </sheetView>
  </sheetViews>
  <sheetFormatPr defaultColWidth="9.140625" defaultRowHeight="12.75" x14ac:dyDescent="0.2"/>
  <cols>
    <col min="4" max="4" width="17.42578125" customWidth="1"/>
  </cols>
  <sheetData>
    <row r="1" spans="2:2" ht="15" x14ac:dyDescent="0.25">
      <c r="B1" s="39" t="s">
        <v>17</v>
      </c>
    </row>
    <row r="2" spans="2:2" ht="15" x14ac:dyDescent="0.25">
      <c r="B2" s="39" t="s">
        <v>84</v>
      </c>
    </row>
    <row r="11" spans="2:2" ht="12.75" customHeight="1" x14ac:dyDescent="0.2"/>
    <row r="14" spans="2:2" ht="12.75" customHeight="1" x14ac:dyDescent="0.2"/>
    <row r="25" ht="12.75" customHeight="1" x14ac:dyDescent="0.2"/>
    <row r="31" ht="12.75" customHeight="1" x14ac:dyDescent="0.2"/>
    <row r="40" spans="1:1" ht="12.75" customHeight="1" x14ac:dyDescent="0.2"/>
    <row r="45" spans="1:1" x14ac:dyDescent="0.2">
      <c r="A45" s="38"/>
    </row>
    <row r="47" spans="1:1" ht="12.75" customHeight="1" x14ac:dyDescent="0.2"/>
    <row r="54" ht="12.75" customHeight="1" x14ac:dyDescent="0.2"/>
    <row r="69" ht="12.75" customHeight="1" x14ac:dyDescent="0.2"/>
    <row r="71" ht="12.75" customHeight="1" x14ac:dyDescent="0.2"/>
    <row r="82" ht="12.75" customHeight="1" x14ac:dyDescent="0.2"/>
  </sheetData>
  <pageMargins left="0" right="0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7"/>
  <sheetViews>
    <sheetView showGridLines="0" workbookViewId="0">
      <selection activeCell="I62" sqref="I62"/>
    </sheetView>
  </sheetViews>
  <sheetFormatPr defaultColWidth="9.140625" defaultRowHeight="12.75" x14ac:dyDescent="0.2"/>
  <cols>
    <col min="4" max="4" width="22.28515625" customWidth="1"/>
    <col min="9" max="9" width="17.85546875" customWidth="1"/>
  </cols>
  <sheetData>
    <row r="1" spans="2:2" ht="15" x14ac:dyDescent="0.25">
      <c r="B1" s="39" t="s">
        <v>85</v>
      </c>
    </row>
    <row r="10" spans="2:2" ht="12.75" customHeight="1" x14ac:dyDescent="0.2"/>
    <row r="13" spans="2:2" ht="12.75" customHeight="1" x14ac:dyDescent="0.2"/>
    <row r="18" spans="2:2" ht="15" x14ac:dyDescent="0.25">
      <c r="B18" s="39" t="s">
        <v>86</v>
      </c>
    </row>
    <row r="19" spans="2:2" ht="15" x14ac:dyDescent="0.25">
      <c r="B19" s="39"/>
    </row>
    <row r="20" spans="2:2" ht="15" x14ac:dyDescent="0.25">
      <c r="B20" s="39"/>
    </row>
    <row r="21" spans="2:2" ht="15" x14ac:dyDescent="0.25">
      <c r="B21" s="39"/>
    </row>
    <row r="26" spans="2:2" ht="12.75" customHeight="1" x14ac:dyDescent="0.2"/>
    <row r="29" spans="2:2" ht="12.75" customHeight="1" x14ac:dyDescent="0.2"/>
    <row r="40" ht="12.75" customHeight="1" x14ac:dyDescent="0.2"/>
    <row r="42" ht="12.75" customHeight="1" x14ac:dyDescent="0.2"/>
    <row r="44" ht="12.75" customHeight="1" x14ac:dyDescent="0.2"/>
    <row r="51" spans="1:1" x14ac:dyDescent="0.2">
      <c r="A51" s="38"/>
    </row>
    <row r="53" spans="1:1" ht="12.75" customHeight="1" x14ac:dyDescent="0.2"/>
    <row r="54" spans="1:1" ht="12.75" customHeight="1" x14ac:dyDescent="0.2"/>
    <row r="57" spans="1:1" ht="12.75" customHeight="1" x14ac:dyDescent="0.2"/>
    <row r="64" spans="1:1" ht="12.75" customHeight="1" x14ac:dyDescent="0.2"/>
    <row r="67" ht="12.75" customHeight="1" x14ac:dyDescent="0.2"/>
    <row r="69" ht="12.75" customHeight="1" x14ac:dyDescent="0.2"/>
    <row r="77" ht="12.75" customHeight="1" x14ac:dyDescent="0.2"/>
    <row r="96" ht="12.75" customHeight="1" x14ac:dyDescent="0.2"/>
    <row r="114" ht="12.75" customHeight="1" x14ac:dyDescent="0.2"/>
    <row r="127" ht="12.75" customHeight="1" x14ac:dyDescent="0.2"/>
    <row r="147" ht="12.75" customHeight="1" x14ac:dyDescent="0.2"/>
  </sheetData>
  <pageMargins left="0" right="0" top="0" bottom="0.19685039370078741" header="0.51181102362204722" footer="0.51181102362204722"/>
  <pageSetup paperSize="9" scale="95" orientation="portrait" horizontalDpi="4294967294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78"/>
  <sheetViews>
    <sheetView showGridLines="0" zoomScale="90" zoomScaleNormal="90" workbookViewId="0">
      <selection activeCell="G79" sqref="G79"/>
    </sheetView>
  </sheetViews>
  <sheetFormatPr defaultColWidth="9.140625" defaultRowHeight="12.75" x14ac:dyDescent="0.2"/>
  <cols>
    <col min="1" max="1" width="7" customWidth="1"/>
    <col min="2" max="2" width="40.28515625" customWidth="1"/>
    <col min="3" max="4" width="11" style="61" bestFit="1" customWidth="1"/>
    <col min="5" max="5" width="12.28515625" style="62" bestFit="1" customWidth="1"/>
    <col min="6" max="6" width="11" style="62" bestFit="1" customWidth="1"/>
    <col min="7" max="7" width="12.28515625" style="62" bestFit="1" customWidth="1"/>
    <col min="8" max="8" width="11.42578125" style="62" bestFit="1" customWidth="1"/>
    <col min="9" max="9" width="12.28515625" style="62" bestFit="1" customWidth="1"/>
    <col min="10" max="10" width="12.7109375" style="62" bestFit="1" customWidth="1"/>
    <col min="11" max="11" width="12.28515625" style="62" bestFit="1" customWidth="1"/>
    <col min="12" max="12" width="11" style="62" customWidth="1"/>
    <col min="13" max="13" width="12.28515625" style="62" bestFit="1" customWidth="1"/>
    <col min="14" max="14" width="11" style="62" bestFit="1" customWidth="1"/>
    <col min="15" max="15" width="13.5703125" style="61" bestFit="1" customWidth="1"/>
  </cols>
  <sheetData>
    <row r="1" spans="1:15" ht="16.5" thickBot="1" x14ac:dyDescent="0.3">
      <c r="B1" s="40" t="s">
        <v>87</v>
      </c>
      <c r="C1" s="41" t="s">
        <v>61</v>
      </c>
      <c r="D1" s="41" t="s">
        <v>62</v>
      </c>
      <c r="E1" s="41" t="s">
        <v>63</v>
      </c>
      <c r="F1" s="41" t="s">
        <v>64</v>
      </c>
      <c r="G1" s="41" t="s">
        <v>65</v>
      </c>
      <c r="H1" s="41" t="s">
        <v>66</v>
      </c>
      <c r="I1" s="41" t="s">
        <v>1</v>
      </c>
      <c r="J1" s="41" t="s">
        <v>88</v>
      </c>
      <c r="K1" s="41" t="s">
        <v>67</v>
      </c>
      <c r="L1" s="41" t="s">
        <v>68</v>
      </c>
      <c r="M1" s="41" t="s">
        <v>69</v>
      </c>
      <c r="N1" s="41" t="s">
        <v>70</v>
      </c>
      <c r="O1" s="42" t="s">
        <v>59</v>
      </c>
    </row>
    <row r="2" spans="1:15" s="87" customFormat="1" ht="15.75" thickTop="1" x14ac:dyDescent="0.25">
      <c r="A2" s="43">
        <v>2014</v>
      </c>
      <c r="B2" s="44" t="s">
        <v>3</v>
      </c>
      <c r="C2" s="45">
        <v>1927089.28</v>
      </c>
      <c r="D2" s="45">
        <v>1795620.419</v>
      </c>
      <c r="E2" s="45">
        <v>1887739.5120000001</v>
      </c>
      <c r="F2" s="45">
        <v>1849624.919</v>
      </c>
      <c r="G2" s="45">
        <v>1809226.273</v>
      </c>
      <c r="H2" s="45">
        <v>1669828.8670000001</v>
      </c>
      <c r="I2" s="45">
        <v>1532302.879</v>
      </c>
      <c r="J2" s="45">
        <v>1607739.067</v>
      </c>
      <c r="K2" s="45">
        <v>1905165.996</v>
      </c>
      <c r="L2" s="45">
        <v>2013939.1610000001</v>
      </c>
      <c r="M2" s="45"/>
      <c r="N2" s="45"/>
      <c r="O2" s="46">
        <f t="shared" ref="O2:O33" si="0">SUM(C2:N2)</f>
        <v>17998276.373</v>
      </c>
    </row>
    <row r="3" spans="1:15" ht="15" x14ac:dyDescent="0.25">
      <c r="A3" s="47">
        <v>2013</v>
      </c>
      <c r="B3" s="44" t="s">
        <v>3</v>
      </c>
      <c r="C3" s="52">
        <v>1699667.9369999999</v>
      </c>
      <c r="D3" s="52">
        <v>1613307.2549999999</v>
      </c>
      <c r="E3" s="52">
        <v>1721276.5919999999</v>
      </c>
      <c r="F3" s="52">
        <v>1687304.6569999999</v>
      </c>
      <c r="G3" s="52">
        <v>1769600.5919999999</v>
      </c>
      <c r="H3" s="52">
        <v>1649716.747</v>
      </c>
      <c r="I3" s="52">
        <v>1686787.97</v>
      </c>
      <c r="J3" s="52">
        <v>1408589.7720000001</v>
      </c>
      <c r="K3" s="52">
        <v>1831276.5290000001</v>
      </c>
      <c r="L3" s="52">
        <v>1821904.6569999999</v>
      </c>
      <c r="M3" s="52">
        <v>2251387.4730000002</v>
      </c>
      <c r="N3" s="52">
        <v>2200343.3459999999</v>
      </c>
      <c r="O3" s="50">
        <f t="shared" si="0"/>
        <v>21341163.527000003</v>
      </c>
    </row>
    <row r="4" spans="1:15" s="87" customFormat="1" ht="15" x14ac:dyDescent="0.25">
      <c r="A4" s="43">
        <v>2014</v>
      </c>
      <c r="B4" s="48" t="s">
        <v>89</v>
      </c>
      <c r="C4" s="49">
        <v>614049.99</v>
      </c>
      <c r="D4" s="49">
        <v>556283.59699999995</v>
      </c>
      <c r="E4" s="49">
        <v>598289.29399999999</v>
      </c>
      <c r="F4" s="49">
        <v>610736.32999999996</v>
      </c>
      <c r="G4" s="49">
        <v>543229.40800000005</v>
      </c>
      <c r="H4" s="49">
        <v>495849.45400000003</v>
      </c>
      <c r="I4" s="49">
        <v>445418.52600000001</v>
      </c>
      <c r="J4" s="49">
        <v>484036.71299999999</v>
      </c>
      <c r="K4" s="49">
        <v>552959.21600000001</v>
      </c>
      <c r="L4" s="49">
        <v>564441.13699999999</v>
      </c>
      <c r="M4" s="49"/>
      <c r="N4" s="49"/>
      <c r="O4" s="50">
        <f t="shared" si="0"/>
        <v>5465293.665</v>
      </c>
    </row>
    <row r="5" spans="1:15" ht="15" x14ac:dyDescent="0.25">
      <c r="A5" s="47">
        <v>2013</v>
      </c>
      <c r="B5" s="48" t="s">
        <v>89</v>
      </c>
      <c r="C5" s="49">
        <v>500356.07299999997</v>
      </c>
      <c r="D5" s="49">
        <v>471153.27600000001</v>
      </c>
      <c r="E5" s="49">
        <v>532314.25</v>
      </c>
      <c r="F5" s="49">
        <v>519233.696</v>
      </c>
      <c r="G5" s="49">
        <v>586423.34199999995</v>
      </c>
      <c r="H5" s="49">
        <v>541613.93799999997</v>
      </c>
      <c r="I5" s="49">
        <v>550415.77099999995</v>
      </c>
      <c r="J5" s="49">
        <v>452060.28600000002</v>
      </c>
      <c r="K5" s="49">
        <v>552548.78899999999</v>
      </c>
      <c r="L5" s="49">
        <v>533746.576</v>
      </c>
      <c r="M5" s="49">
        <v>672663.61699999997</v>
      </c>
      <c r="N5" s="49">
        <v>672112.71100000001</v>
      </c>
      <c r="O5" s="50">
        <f t="shared" si="0"/>
        <v>6584642.3250000002</v>
      </c>
    </row>
    <row r="6" spans="1:15" s="87" customFormat="1" ht="15" x14ac:dyDescent="0.25">
      <c r="A6" s="43">
        <v>2014</v>
      </c>
      <c r="B6" s="48" t="s">
        <v>140</v>
      </c>
      <c r="C6" s="49">
        <v>219372.68599999999</v>
      </c>
      <c r="D6" s="49">
        <v>200366.00200000001</v>
      </c>
      <c r="E6" s="49">
        <v>192356.90100000001</v>
      </c>
      <c r="F6" s="49">
        <v>177392.704</v>
      </c>
      <c r="G6" s="49">
        <v>188147.98199999999</v>
      </c>
      <c r="H6" s="49">
        <v>167835.084</v>
      </c>
      <c r="I6" s="49">
        <v>94589.399000000005</v>
      </c>
      <c r="J6" s="49">
        <v>104390.125</v>
      </c>
      <c r="K6" s="49">
        <v>162348.598</v>
      </c>
      <c r="L6" s="49">
        <v>212861.454</v>
      </c>
      <c r="M6" s="49"/>
      <c r="N6" s="49"/>
      <c r="O6" s="50">
        <f t="shared" si="0"/>
        <v>1719660.9349999998</v>
      </c>
    </row>
    <row r="7" spans="1:15" ht="15" x14ac:dyDescent="0.25">
      <c r="A7" s="47">
        <v>2013</v>
      </c>
      <c r="B7" s="48" t="s">
        <v>140</v>
      </c>
      <c r="C7" s="49">
        <v>223131.927</v>
      </c>
      <c r="D7" s="49">
        <v>181369.864</v>
      </c>
      <c r="E7" s="49">
        <v>172416.70600000001</v>
      </c>
      <c r="F7" s="49">
        <v>160129.84099999999</v>
      </c>
      <c r="G7" s="49">
        <v>181562.63200000001</v>
      </c>
      <c r="H7" s="49">
        <v>178000.41899999999</v>
      </c>
      <c r="I7" s="49">
        <v>115847.71400000001</v>
      </c>
      <c r="J7" s="49">
        <v>95304.603000000003</v>
      </c>
      <c r="K7" s="49">
        <v>126573.58199999999</v>
      </c>
      <c r="L7" s="49">
        <v>217579.89199999999</v>
      </c>
      <c r="M7" s="49">
        <v>335719.49400000001</v>
      </c>
      <c r="N7" s="49">
        <v>363333.53200000001</v>
      </c>
      <c r="O7" s="50">
        <f t="shared" si="0"/>
        <v>2350970.2059999998</v>
      </c>
    </row>
    <row r="8" spans="1:15" s="87" customFormat="1" ht="15" x14ac:dyDescent="0.25">
      <c r="A8" s="43">
        <v>2014</v>
      </c>
      <c r="B8" s="48" t="s">
        <v>90</v>
      </c>
      <c r="C8" s="49">
        <v>111498.515</v>
      </c>
      <c r="D8" s="49">
        <v>112348.27499999999</v>
      </c>
      <c r="E8" s="49">
        <v>119768.88499999999</v>
      </c>
      <c r="F8" s="49">
        <v>121026.583</v>
      </c>
      <c r="G8" s="49">
        <v>109328.06200000001</v>
      </c>
      <c r="H8" s="49">
        <v>108400.29300000001</v>
      </c>
      <c r="I8" s="49">
        <v>106919.79300000001</v>
      </c>
      <c r="J8" s="49">
        <v>119466.34299999999</v>
      </c>
      <c r="K8" s="49">
        <v>134559.05900000001</v>
      </c>
      <c r="L8" s="49">
        <v>125859.22500000001</v>
      </c>
      <c r="M8" s="49"/>
      <c r="N8" s="49"/>
      <c r="O8" s="50">
        <f t="shared" si="0"/>
        <v>1169175.0330000001</v>
      </c>
    </row>
    <row r="9" spans="1:15" ht="15" x14ac:dyDescent="0.25">
      <c r="A9" s="47">
        <v>2013</v>
      </c>
      <c r="B9" s="48" t="s">
        <v>90</v>
      </c>
      <c r="C9" s="49">
        <v>94905.948000000004</v>
      </c>
      <c r="D9" s="49">
        <v>94116.08</v>
      </c>
      <c r="E9" s="49">
        <v>95501.997000000003</v>
      </c>
      <c r="F9" s="49">
        <v>100788.325</v>
      </c>
      <c r="G9" s="49">
        <v>112864.61</v>
      </c>
      <c r="H9" s="49">
        <v>100335.58100000001</v>
      </c>
      <c r="I9" s="49">
        <v>109284.27</v>
      </c>
      <c r="J9" s="49">
        <v>107879.761</v>
      </c>
      <c r="K9" s="49">
        <v>126891.68799999999</v>
      </c>
      <c r="L9" s="49">
        <v>122192.47500000001</v>
      </c>
      <c r="M9" s="49">
        <v>145394.356</v>
      </c>
      <c r="N9" s="49">
        <v>119836.91099999999</v>
      </c>
      <c r="O9" s="50">
        <f t="shared" si="0"/>
        <v>1329992.0019999999</v>
      </c>
    </row>
    <row r="10" spans="1:15" s="87" customFormat="1" ht="15" x14ac:dyDescent="0.25">
      <c r="A10" s="43">
        <v>2014</v>
      </c>
      <c r="B10" s="48" t="s">
        <v>91</v>
      </c>
      <c r="C10" s="49">
        <v>116017.897</v>
      </c>
      <c r="D10" s="49">
        <v>111650.12</v>
      </c>
      <c r="E10" s="49">
        <v>105105.683</v>
      </c>
      <c r="F10" s="49">
        <v>110911.075</v>
      </c>
      <c r="G10" s="49">
        <v>108931.17</v>
      </c>
      <c r="H10" s="49">
        <v>102209.751</v>
      </c>
      <c r="I10" s="49">
        <v>88391.263999999996</v>
      </c>
      <c r="J10" s="49">
        <v>94209.74</v>
      </c>
      <c r="K10" s="49">
        <v>132883.93100000001</v>
      </c>
      <c r="L10" s="49">
        <v>194861.965</v>
      </c>
      <c r="M10" s="49"/>
      <c r="N10" s="49"/>
      <c r="O10" s="50">
        <f t="shared" si="0"/>
        <v>1165172.5960000001</v>
      </c>
    </row>
    <row r="11" spans="1:15" ht="15" x14ac:dyDescent="0.25">
      <c r="A11" s="47">
        <v>2013</v>
      </c>
      <c r="B11" s="48" t="s">
        <v>91</v>
      </c>
      <c r="C11" s="49">
        <v>106856.598</v>
      </c>
      <c r="D11" s="49">
        <v>108712.61599999999</v>
      </c>
      <c r="E11" s="49">
        <v>113139.69100000001</v>
      </c>
      <c r="F11" s="49">
        <v>104112.96400000001</v>
      </c>
      <c r="G11" s="49">
        <v>112100.792</v>
      </c>
      <c r="H11" s="49">
        <v>96319.293000000005</v>
      </c>
      <c r="I11" s="49">
        <v>96080.379000000001</v>
      </c>
      <c r="J11" s="49">
        <v>94981.24</v>
      </c>
      <c r="K11" s="49">
        <v>156917.41099999999</v>
      </c>
      <c r="L11" s="49">
        <v>152872.73199999999</v>
      </c>
      <c r="M11" s="49">
        <v>165845.66699999999</v>
      </c>
      <c r="N11" s="49">
        <v>130314.31299999999</v>
      </c>
      <c r="O11" s="50">
        <f t="shared" si="0"/>
        <v>1438253.6959999998</v>
      </c>
    </row>
    <row r="12" spans="1:15" s="87" customFormat="1" ht="15" x14ac:dyDescent="0.25">
      <c r="A12" s="43">
        <v>2014</v>
      </c>
      <c r="B12" s="48" t="s">
        <v>92</v>
      </c>
      <c r="C12" s="49">
        <v>153795.595</v>
      </c>
      <c r="D12" s="49">
        <v>182753.25</v>
      </c>
      <c r="E12" s="49">
        <v>154123.44399999999</v>
      </c>
      <c r="F12" s="49">
        <v>149029.52600000001</v>
      </c>
      <c r="G12" s="49">
        <v>142027.42600000001</v>
      </c>
      <c r="H12" s="49">
        <v>138269.478</v>
      </c>
      <c r="I12" s="49">
        <v>158157.63699999999</v>
      </c>
      <c r="J12" s="49">
        <v>143474.76999999999</v>
      </c>
      <c r="K12" s="49">
        <v>218152.69500000001</v>
      </c>
      <c r="L12" s="49">
        <v>267755.56699999998</v>
      </c>
      <c r="M12" s="49"/>
      <c r="N12" s="49"/>
      <c r="O12" s="50">
        <f t="shared" si="0"/>
        <v>1707539.388</v>
      </c>
    </row>
    <row r="13" spans="1:15" ht="15" x14ac:dyDescent="0.25">
      <c r="A13" s="47">
        <v>2013</v>
      </c>
      <c r="B13" s="48" t="s">
        <v>92</v>
      </c>
      <c r="C13" s="49">
        <v>178057.44399999999</v>
      </c>
      <c r="D13" s="49">
        <v>133840.92199999999</v>
      </c>
      <c r="E13" s="49">
        <v>135662.81400000001</v>
      </c>
      <c r="F13" s="49">
        <v>133846.01300000001</v>
      </c>
      <c r="G13" s="49">
        <v>105052.59600000001</v>
      </c>
      <c r="H13" s="49">
        <v>106164.20699999999</v>
      </c>
      <c r="I13" s="49">
        <v>133857.603</v>
      </c>
      <c r="J13" s="49">
        <v>86744.865000000005</v>
      </c>
      <c r="K13" s="49">
        <v>205906.03</v>
      </c>
      <c r="L13" s="49">
        <v>181405.01800000001</v>
      </c>
      <c r="M13" s="49">
        <v>203194.666</v>
      </c>
      <c r="N13" s="49">
        <v>166244.94399999999</v>
      </c>
      <c r="O13" s="50">
        <f t="shared" si="0"/>
        <v>1769977.1219999997</v>
      </c>
    </row>
    <row r="14" spans="1:15" s="87" customFormat="1" ht="15" x14ac:dyDescent="0.25">
      <c r="A14" s="43">
        <v>2014</v>
      </c>
      <c r="B14" s="48" t="s">
        <v>93</v>
      </c>
      <c r="C14" s="49">
        <v>24433.781999999999</v>
      </c>
      <c r="D14" s="49">
        <v>23262.338</v>
      </c>
      <c r="E14" s="49">
        <v>22845.744999999999</v>
      </c>
      <c r="F14" s="49">
        <v>19989.73</v>
      </c>
      <c r="G14" s="49">
        <v>19755.835999999999</v>
      </c>
      <c r="H14" s="49">
        <v>19273.120999999999</v>
      </c>
      <c r="I14" s="49">
        <v>14721.921</v>
      </c>
      <c r="J14" s="49">
        <v>13367.266</v>
      </c>
      <c r="K14" s="49">
        <v>15411.823</v>
      </c>
      <c r="L14" s="49">
        <v>14895.794</v>
      </c>
      <c r="M14" s="49"/>
      <c r="N14" s="49"/>
      <c r="O14" s="50">
        <f t="shared" si="0"/>
        <v>187957.35599999997</v>
      </c>
    </row>
    <row r="15" spans="1:15" ht="15" x14ac:dyDescent="0.25">
      <c r="A15" s="47">
        <v>2013</v>
      </c>
      <c r="B15" s="48" t="s">
        <v>93</v>
      </c>
      <c r="C15" s="49">
        <v>44842.038</v>
      </c>
      <c r="D15" s="49">
        <v>52403.663</v>
      </c>
      <c r="E15" s="49">
        <v>62002.927000000003</v>
      </c>
      <c r="F15" s="49">
        <v>38388.413</v>
      </c>
      <c r="G15" s="49">
        <v>38035.659</v>
      </c>
      <c r="H15" s="49">
        <v>36239.686999999998</v>
      </c>
      <c r="I15" s="49">
        <v>32745.501</v>
      </c>
      <c r="J15" s="49">
        <v>28125.712</v>
      </c>
      <c r="K15" s="49">
        <v>30890.239000000001</v>
      </c>
      <c r="L15" s="49">
        <v>23072.368999999999</v>
      </c>
      <c r="M15" s="49">
        <v>25941.348000000002</v>
      </c>
      <c r="N15" s="49">
        <v>26880.234</v>
      </c>
      <c r="O15" s="50">
        <f t="shared" si="0"/>
        <v>439567.79</v>
      </c>
    </row>
    <row r="16" spans="1:15" ht="15" x14ac:dyDescent="0.25">
      <c r="A16" s="43">
        <v>2014</v>
      </c>
      <c r="B16" s="48" t="s">
        <v>94</v>
      </c>
      <c r="C16" s="49">
        <v>109576.344</v>
      </c>
      <c r="D16" s="49">
        <v>69920.358999999997</v>
      </c>
      <c r="E16" s="49">
        <v>121384.389</v>
      </c>
      <c r="F16" s="49">
        <v>48540.42</v>
      </c>
      <c r="G16" s="49">
        <v>86381.493000000002</v>
      </c>
      <c r="H16" s="49">
        <v>91684.592999999993</v>
      </c>
      <c r="I16" s="49">
        <v>68872.547999999995</v>
      </c>
      <c r="J16" s="49">
        <v>111508.17</v>
      </c>
      <c r="K16" s="49">
        <v>101496.20699999999</v>
      </c>
      <c r="L16" s="49">
        <v>95956.638000000006</v>
      </c>
      <c r="M16" s="49"/>
      <c r="N16" s="49"/>
      <c r="O16" s="50">
        <f t="shared" si="0"/>
        <v>905321.16100000008</v>
      </c>
    </row>
    <row r="17" spans="1:15" ht="15" x14ac:dyDescent="0.25">
      <c r="A17" s="47">
        <v>2013</v>
      </c>
      <c r="B17" s="48" t="s">
        <v>94</v>
      </c>
      <c r="C17" s="49">
        <v>66631.066999999995</v>
      </c>
      <c r="D17" s="49">
        <v>101106.59600000001</v>
      </c>
      <c r="E17" s="49">
        <v>93632.384000000005</v>
      </c>
      <c r="F17" s="49">
        <v>104726.342</v>
      </c>
      <c r="G17" s="49">
        <v>80015.084000000003</v>
      </c>
      <c r="H17" s="49">
        <v>75654.788</v>
      </c>
      <c r="I17" s="49">
        <v>90331.686000000002</v>
      </c>
      <c r="J17" s="49">
        <v>49399.682999999997</v>
      </c>
      <c r="K17" s="49">
        <v>52908.788999999997</v>
      </c>
      <c r="L17" s="49">
        <v>50115.951999999997</v>
      </c>
      <c r="M17" s="49">
        <v>51936.654000000002</v>
      </c>
      <c r="N17" s="49">
        <v>89628.297999999995</v>
      </c>
      <c r="O17" s="50">
        <f t="shared" si="0"/>
        <v>906087.32299999997</v>
      </c>
    </row>
    <row r="18" spans="1:15" ht="15" x14ac:dyDescent="0.25">
      <c r="A18" s="43">
        <v>2014</v>
      </c>
      <c r="B18" s="48" t="s">
        <v>144</v>
      </c>
      <c r="C18" s="49">
        <v>7358.7259999999997</v>
      </c>
      <c r="D18" s="49">
        <v>9166.9879999999994</v>
      </c>
      <c r="E18" s="49">
        <v>10167.101000000001</v>
      </c>
      <c r="F18" s="49">
        <v>13321.003000000001</v>
      </c>
      <c r="G18" s="49">
        <v>8226.5259999999998</v>
      </c>
      <c r="H18" s="49">
        <v>3831.8580000000002</v>
      </c>
      <c r="I18" s="49">
        <v>3651.3760000000002</v>
      </c>
      <c r="J18" s="49">
        <v>5275.7179999999998</v>
      </c>
      <c r="K18" s="49">
        <v>5832.9380000000001</v>
      </c>
      <c r="L18" s="49">
        <v>4372.8869999999997</v>
      </c>
      <c r="M18" s="49"/>
      <c r="N18" s="49"/>
      <c r="O18" s="50">
        <f t="shared" si="0"/>
        <v>71205.120999999999</v>
      </c>
    </row>
    <row r="19" spans="1:15" ht="15" x14ac:dyDescent="0.25">
      <c r="A19" s="47">
        <v>2013</v>
      </c>
      <c r="B19" s="48" t="s">
        <v>144</v>
      </c>
      <c r="C19" s="49">
        <v>5248.2349999999997</v>
      </c>
      <c r="D19" s="49">
        <v>8969.8040000000001</v>
      </c>
      <c r="E19" s="49">
        <v>9241.5139999999992</v>
      </c>
      <c r="F19" s="49">
        <v>10435.252</v>
      </c>
      <c r="G19" s="49">
        <v>7212.4260000000004</v>
      </c>
      <c r="H19" s="49">
        <v>3794.241</v>
      </c>
      <c r="I19" s="49">
        <v>3556.596</v>
      </c>
      <c r="J19" s="49">
        <v>5171.8289999999997</v>
      </c>
      <c r="K19" s="49">
        <v>5359.9139999999998</v>
      </c>
      <c r="L19" s="49">
        <v>4636.9650000000001</v>
      </c>
      <c r="M19" s="49">
        <v>6415.26</v>
      </c>
      <c r="N19" s="49">
        <v>6939.5990000000002</v>
      </c>
      <c r="O19" s="50">
        <f t="shared" si="0"/>
        <v>76981.634999999995</v>
      </c>
    </row>
    <row r="20" spans="1:15" ht="15" x14ac:dyDescent="0.25">
      <c r="A20" s="43">
        <v>2014</v>
      </c>
      <c r="B20" s="48" t="s">
        <v>95</v>
      </c>
      <c r="C20" s="49">
        <v>209570.804</v>
      </c>
      <c r="D20" s="49">
        <v>185768.19699999999</v>
      </c>
      <c r="E20" s="49">
        <v>193830.549</v>
      </c>
      <c r="F20" s="49">
        <v>203960.33499999999</v>
      </c>
      <c r="G20" s="49">
        <v>186505.359</v>
      </c>
      <c r="H20" s="49">
        <v>158144.36199999999</v>
      </c>
      <c r="I20" s="49">
        <v>177127.20199999999</v>
      </c>
      <c r="J20" s="49">
        <v>185967.114</v>
      </c>
      <c r="K20" s="49">
        <v>192513.223</v>
      </c>
      <c r="L20" s="49">
        <v>181393.595</v>
      </c>
      <c r="M20" s="49"/>
      <c r="N20" s="49"/>
      <c r="O20" s="50">
        <f t="shared" si="0"/>
        <v>1874780.74</v>
      </c>
    </row>
    <row r="21" spans="1:15" ht="15" x14ac:dyDescent="0.25">
      <c r="A21" s="47">
        <v>2013</v>
      </c>
      <c r="B21" s="48" t="s">
        <v>95</v>
      </c>
      <c r="C21" s="49">
        <v>171195.693</v>
      </c>
      <c r="D21" s="49">
        <v>148748.24900000001</v>
      </c>
      <c r="E21" s="49">
        <v>145990.75099999999</v>
      </c>
      <c r="F21" s="49">
        <v>154505.486</v>
      </c>
      <c r="G21" s="49">
        <v>164850.53</v>
      </c>
      <c r="H21" s="49">
        <v>157449.19200000001</v>
      </c>
      <c r="I21" s="49">
        <v>164865.72700000001</v>
      </c>
      <c r="J21" s="49">
        <v>158340.29500000001</v>
      </c>
      <c r="K21" s="49">
        <v>171162.84</v>
      </c>
      <c r="L21" s="49">
        <v>172493.79199999999</v>
      </c>
      <c r="M21" s="49">
        <v>193388.829</v>
      </c>
      <c r="N21" s="49">
        <v>185162.50700000001</v>
      </c>
      <c r="O21" s="50">
        <f t="shared" si="0"/>
        <v>1988153.8909999998</v>
      </c>
    </row>
    <row r="22" spans="1:15" ht="15" x14ac:dyDescent="0.25">
      <c r="A22" s="43">
        <v>2014</v>
      </c>
      <c r="B22" s="48" t="s">
        <v>96</v>
      </c>
      <c r="C22" s="49">
        <v>361414.94</v>
      </c>
      <c r="D22" s="51">
        <v>344101.29200000002</v>
      </c>
      <c r="E22" s="49">
        <v>369867.522</v>
      </c>
      <c r="F22" s="49">
        <v>394717.21299999999</v>
      </c>
      <c r="G22" s="49">
        <v>416693.011</v>
      </c>
      <c r="H22" s="49">
        <v>384330.87099999998</v>
      </c>
      <c r="I22" s="49">
        <v>374453.21299999999</v>
      </c>
      <c r="J22" s="49">
        <v>346043.10700000002</v>
      </c>
      <c r="K22" s="49">
        <v>389008.30800000002</v>
      </c>
      <c r="L22" s="49">
        <v>351540.89899999998</v>
      </c>
      <c r="M22" s="49"/>
      <c r="N22" s="49"/>
      <c r="O22" s="50">
        <f t="shared" si="0"/>
        <v>3732170.3760000002</v>
      </c>
    </row>
    <row r="23" spans="1:15" ht="15" x14ac:dyDescent="0.25">
      <c r="A23" s="47">
        <v>2013</v>
      </c>
      <c r="B23" s="48" t="s">
        <v>96</v>
      </c>
      <c r="C23" s="49">
        <v>308442.913</v>
      </c>
      <c r="D23" s="51">
        <v>312886.18400000001</v>
      </c>
      <c r="E23" s="49">
        <v>361373.55900000001</v>
      </c>
      <c r="F23" s="49">
        <v>361138.326</v>
      </c>
      <c r="G23" s="49">
        <v>381482.92</v>
      </c>
      <c r="H23" s="49">
        <v>354145.40100000001</v>
      </c>
      <c r="I23" s="49">
        <v>389802.72200000001</v>
      </c>
      <c r="J23" s="49">
        <v>330581.49900000001</v>
      </c>
      <c r="K23" s="49">
        <v>402117.24800000002</v>
      </c>
      <c r="L23" s="49">
        <v>363788.886</v>
      </c>
      <c r="M23" s="49">
        <v>450887.58199999999</v>
      </c>
      <c r="N23" s="49">
        <v>439890.29599999997</v>
      </c>
      <c r="O23" s="50">
        <f t="shared" si="0"/>
        <v>4456537.5359999994</v>
      </c>
    </row>
    <row r="24" spans="1:15" ht="15" x14ac:dyDescent="0.25">
      <c r="A24" s="43">
        <v>2014</v>
      </c>
      <c r="B24" s="44" t="s">
        <v>17</v>
      </c>
      <c r="C24" s="52">
        <v>9649649.8849999998</v>
      </c>
      <c r="D24" s="52">
        <v>9936965.4529999997</v>
      </c>
      <c r="E24" s="52">
        <v>10722862.727</v>
      </c>
      <c r="F24" s="52">
        <v>10851773.058</v>
      </c>
      <c r="G24" s="52">
        <v>11105104.58</v>
      </c>
      <c r="H24" s="52">
        <v>10440270.484999999</v>
      </c>
      <c r="I24" s="52">
        <v>10550437.242000001</v>
      </c>
      <c r="J24" s="52">
        <v>9049540.6309999991</v>
      </c>
      <c r="K24" s="52">
        <v>10979455.075999999</v>
      </c>
      <c r="L24" s="52">
        <v>10236583.729</v>
      </c>
      <c r="M24" s="52"/>
      <c r="N24" s="52"/>
      <c r="O24" s="50">
        <f t="shared" si="0"/>
        <v>103522642.866</v>
      </c>
    </row>
    <row r="25" spans="1:15" ht="15" x14ac:dyDescent="0.25">
      <c r="A25" s="47">
        <v>2013</v>
      </c>
      <c r="B25" s="44" t="s">
        <v>17</v>
      </c>
      <c r="C25" s="52">
        <v>8872224.4470000006</v>
      </c>
      <c r="D25" s="52">
        <v>9579901.9370000008</v>
      </c>
      <c r="E25" s="52">
        <v>10385140.266000001</v>
      </c>
      <c r="F25" s="52">
        <v>9708564.7459999993</v>
      </c>
      <c r="G25" s="52">
        <v>10398926.977</v>
      </c>
      <c r="H25" s="52">
        <v>9681915.9020000007</v>
      </c>
      <c r="I25" s="52">
        <v>10421301.653000001</v>
      </c>
      <c r="J25" s="52">
        <v>8712913.5329999998</v>
      </c>
      <c r="K25" s="52">
        <v>10212670.532</v>
      </c>
      <c r="L25" s="52">
        <v>9606638.1669999994</v>
      </c>
      <c r="M25" s="52">
        <v>11061002.299000001</v>
      </c>
      <c r="N25" s="52">
        <v>10380872.876</v>
      </c>
      <c r="O25" s="50">
        <f t="shared" si="0"/>
        <v>119022073.33499999</v>
      </c>
    </row>
    <row r="26" spans="1:15" ht="15" x14ac:dyDescent="0.25">
      <c r="A26" s="43">
        <v>2014</v>
      </c>
      <c r="B26" s="48" t="s">
        <v>97</v>
      </c>
      <c r="C26" s="49">
        <v>767901.96200000006</v>
      </c>
      <c r="D26" s="49">
        <v>715679.56499999994</v>
      </c>
      <c r="E26" s="49">
        <v>770352.71499999997</v>
      </c>
      <c r="F26" s="49">
        <v>790555.50399999996</v>
      </c>
      <c r="G26" s="49">
        <v>768718.598</v>
      </c>
      <c r="H26" s="49">
        <v>706662.84</v>
      </c>
      <c r="I26" s="49">
        <v>702763.73300000001</v>
      </c>
      <c r="J26" s="49">
        <v>682184.93500000006</v>
      </c>
      <c r="K26" s="49">
        <v>820584.88199999998</v>
      </c>
      <c r="L26" s="49">
        <v>758767.66299999994</v>
      </c>
      <c r="M26" s="49"/>
      <c r="N26" s="49"/>
      <c r="O26" s="50">
        <f t="shared" si="0"/>
        <v>7484172.3969999999</v>
      </c>
    </row>
    <row r="27" spans="1:15" ht="15" x14ac:dyDescent="0.25">
      <c r="A27" s="47">
        <v>2013</v>
      </c>
      <c r="B27" s="48" t="s">
        <v>97</v>
      </c>
      <c r="C27" s="49">
        <v>682155.86699999997</v>
      </c>
      <c r="D27" s="49">
        <v>649400.50800000003</v>
      </c>
      <c r="E27" s="49">
        <v>733924.66500000004</v>
      </c>
      <c r="F27" s="49">
        <v>700825.505</v>
      </c>
      <c r="G27" s="49">
        <v>748576.304</v>
      </c>
      <c r="H27" s="49">
        <v>644671.53200000001</v>
      </c>
      <c r="I27" s="49">
        <v>675793.60199999996</v>
      </c>
      <c r="J27" s="49">
        <v>615565.68900000001</v>
      </c>
      <c r="K27" s="49">
        <v>753895.30099999998</v>
      </c>
      <c r="L27" s="49">
        <v>707925.071</v>
      </c>
      <c r="M27" s="49">
        <v>813458.54500000004</v>
      </c>
      <c r="N27" s="49">
        <v>661700.87</v>
      </c>
      <c r="O27" s="50">
        <f t="shared" si="0"/>
        <v>8387893.4589999998</v>
      </c>
    </row>
    <row r="28" spans="1:15" ht="15" x14ac:dyDescent="0.25">
      <c r="A28" s="43">
        <v>2014</v>
      </c>
      <c r="B28" s="48" t="s">
        <v>98</v>
      </c>
      <c r="C28" s="49">
        <v>123813.61500000001</v>
      </c>
      <c r="D28" s="49">
        <v>144842.40700000001</v>
      </c>
      <c r="E28" s="49">
        <v>143827.462</v>
      </c>
      <c r="F28" s="49">
        <v>154749.486</v>
      </c>
      <c r="G28" s="49">
        <v>166273.72399999999</v>
      </c>
      <c r="H28" s="49">
        <v>149453.16899999999</v>
      </c>
      <c r="I28" s="49">
        <v>168902.228</v>
      </c>
      <c r="J28" s="49">
        <v>160485.304</v>
      </c>
      <c r="K28" s="49">
        <v>183457.4</v>
      </c>
      <c r="L28" s="49">
        <v>144469.035</v>
      </c>
      <c r="M28" s="49"/>
      <c r="N28" s="49"/>
      <c r="O28" s="50">
        <f t="shared" si="0"/>
        <v>1540273.8299999998</v>
      </c>
    </row>
    <row r="29" spans="1:15" ht="15" x14ac:dyDescent="0.25">
      <c r="A29" s="47">
        <v>2013</v>
      </c>
      <c r="B29" s="48" t="s">
        <v>98</v>
      </c>
      <c r="C29" s="49">
        <v>115029.788</v>
      </c>
      <c r="D29" s="49">
        <v>129821.13099999999</v>
      </c>
      <c r="E29" s="49">
        <v>153555.92800000001</v>
      </c>
      <c r="F29" s="49">
        <v>145412.842</v>
      </c>
      <c r="G29" s="49">
        <v>155575.82199999999</v>
      </c>
      <c r="H29" s="49">
        <v>146133.84599999999</v>
      </c>
      <c r="I29" s="49">
        <v>183365.38500000001</v>
      </c>
      <c r="J29" s="49">
        <v>178226.11300000001</v>
      </c>
      <c r="K29" s="49">
        <v>175967.321</v>
      </c>
      <c r="L29" s="49">
        <v>161907.5</v>
      </c>
      <c r="M29" s="49">
        <v>176429.77900000001</v>
      </c>
      <c r="N29" s="49">
        <v>220812.81700000001</v>
      </c>
      <c r="O29" s="50">
        <f t="shared" si="0"/>
        <v>1942238.2720000001</v>
      </c>
    </row>
    <row r="30" spans="1:15" s="87" customFormat="1" ht="15" x14ac:dyDescent="0.25">
      <c r="A30" s="43">
        <v>2014</v>
      </c>
      <c r="B30" s="48" t="s">
        <v>99</v>
      </c>
      <c r="C30" s="49">
        <v>178356.88</v>
      </c>
      <c r="D30" s="49">
        <v>177087.66699999999</v>
      </c>
      <c r="E30" s="49">
        <v>190935.24799999999</v>
      </c>
      <c r="F30" s="49">
        <v>203815.34700000001</v>
      </c>
      <c r="G30" s="49">
        <v>194613.76500000001</v>
      </c>
      <c r="H30" s="49">
        <v>200167.51699999999</v>
      </c>
      <c r="I30" s="49">
        <v>181244.261</v>
      </c>
      <c r="J30" s="49">
        <v>159444.416</v>
      </c>
      <c r="K30" s="49">
        <v>222234.47099999999</v>
      </c>
      <c r="L30" s="49">
        <v>207731.81400000001</v>
      </c>
      <c r="M30" s="49"/>
      <c r="N30" s="49"/>
      <c r="O30" s="50">
        <f t="shared" si="0"/>
        <v>1915631.3859999999</v>
      </c>
    </row>
    <row r="31" spans="1:15" ht="15" x14ac:dyDescent="0.25">
      <c r="A31" s="47">
        <v>2013</v>
      </c>
      <c r="B31" s="48" t="s">
        <v>99</v>
      </c>
      <c r="C31" s="49">
        <v>165972.05499999999</v>
      </c>
      <c r="D31" s="49">
        <v>161550.14600000001</v>
      </c>
      <c r="E31" s="49">
        <v>169936.27600000001</v>
      </c>
      <c r="F31" s="49">
        <v>190079.05799999999</v>
      </c>
      <c r="G31" s="49">
        <v>192843.37700000001</v>
      </c>
      <c r="H31" s="49">
        <v>183761.035</v>
      </c>
      <c r="I31" s="49">
        <v>178911.50899999999</v>
      </c>
      <c r="J31" s="49">
        <v>144298.25700000001</v>
      </c>
      <c r="K31" s="49">
        <v>182023.92499999999</v>
      </c>
      <c r="L31" s="49">
        <v>193554.00099999999</v>
      </c>
      <c r="M31" s="49">
        <v>229928.223</v>
      </c>
      <c r="N31" s="49">
        <v>202542.54399999999</v>
      </c>
      <c r="O31" s="50">
        <f t="shared" si="0"/>
        <v>2195400.406</v>
      </c>
    </row>
    <row r="32" spans="1:15" ht="15" x14ac:dyDescent="0.25">
      <c r="A32" s="43">
        <v>2014</v>
      </c>
      <c r="B32" s="48" t="s">
        <v>143</v>
      </c>
      <c r="C32" s="49">
        <v>1394235.3689999999</v>
      </c>
      <c r="D32" s="49">
        <v>1444414.4739999999</v>
      </c>
      <c r="E32" s="49">
        <v>1460149.298</v>
      </c>
      <c r="F32" s="51">
        <v>1481278.0719999999</v>
      </c>
      <c r="G32" s="51">
        <v>1586445.827</v>
      </c>
      <c r="H32" s="51">
        <v>1519134.6880000001</v>
      </c>
      <c r="I32" s="51">
        <v>1570719.0819999999</v>
      </c>
      <c r="J32" s="51">
        <v>1428143.828</v>
      </c>
      <c r="K32" s="51">
        <v>1511003.193</v>
      </c>
      <c r="L32" s="51">
        <v>1508600.18</v>
      </c>
      <c r="M32" s="51"/>
      <c r="N32" s="51"/>
      <c r="O32" s="50">
        <f t="shared" si="0"/>
        <v>14904124.011</v>
      </c>
    </row>
    <row r="33" spans="1:15" ht="15" x14ac:dyDescent="0.25">
      <c r="A33" s="47">
        <v>2013</v>
      </c>
      <c r="B33" s="48" t="s">
        <v>143</v>
      </c>
      <c r="C33" s="49">
        <v>1315959.693</v>
      </c>
      <c r="D33" s="49">
        <v>1429457.66</v>
      </c>
      <c r="E33" s="49">
        <v>1452101.21</v>
      </c>
      <c r="F33" s="51">
        <v>1420968.311</v>
      </c>
      <c r="G33" s="51">
        <v>1568761.0930000001</v>
      </c>
      <c r="H33" s="51">
        <v>1328721.923</v>
      </c>
      <c r="I33" s="51">
        <v>1529671.388</v>
      </c>
      <c r="J33" s="51">
        <v>1424471.588</v>
      </c>
      <c r="K33" s="51">
        <v>1401853.679</v>
      </c>
      <c r="L33" s="51">
        <v>1394136.4650000001</v>
      </c>
      <c r="M33" s="51">
        <v>1566545.0060000001</v>
      </c>
      <c r="N33" s="51">
        <v>1598637.7169999999</v>
      </c>
      <c r="O33" s="50">
        <f t="shared" si="0"/>
        <v>17431285.732999999</v>
      </c>
    </row>
    <row r="34" spans="1:15" ht="15" x14ac:dyDescent="0.25">
      <c r="A34" s="43">
        <v>2014</v>
      </c>
      <c r="B34" s="48" t="s">
        <v>100</v>
      </c>
      <c r="C34" s="49">
        <v>1586744.13</v>
      </c>
      <c r="D34" s="49">
        <v>1485386.0290000001</v>
      </c>
      <c r="E34" s="49">
        <v>1599274.807</v>
      </c>
      <c r="F34" s="49">
        <v>1543822.0079999999</v>
      </c>
      <c r="G34" s="49">
        <v>1612899.8019999999</v>
      </c>
      <c r="H34" s="49">
        <v>1597777.172</v>
      </c>
      <c r="I34" s="49">
        <v>1722254.99</v>
      </c>
      <c r="J34" s="49">
        <v>1555689.798</v>
      </c>
      <c r="K34" s="49">
        <v>1668247.8470000001</v>
      </c>
      <c r="L34" s="49">
        <v>1503680.335</v>
      </c>
      <c r="M34" s="49"/>
      <c r="N34" s="49"/>
      <c r="O34" s="50">
        <f t="shared" ref="O34:O66" si="1">SUM(C34:N34)</f>
        <v>15875776.918000001</v>
      </c>
    </row>
    <row r="35" spans="1:15" ht="15" x14ac:dyDescent="0.25">
      <c r="A35" s="47">
        <v>2013</v>
      </c>
      <c r="B35" s="48" t="s">
        <v>100</v>
      </c>
      <c r="C35" s="49">
        <v>1392631.8389999999</v>
      </c>
      <c r="D35" s="49">
        <v>1389471.2830000001</v>
      </c>
      <c r="E35" s="49">
        <v>1509882.693</v>
      </c>
      <c r="F35" s="49">
        <v>1316507.372</v>
      </c>
      <c r="G35" s="49">
        <v>1364077.875</v>
      </c>
      <c r="H35" s="49">
        <v>1442883.8759999999</v>
      </c>
      <c r="I35" s="49">
        <v>1619796.1470000001</v>
      </c>
      <c r="J35" s="49">
        <v>1397333.618</v>
      </c>
      <c r="K35" s="49">
        <v>1514552.2579999999</v>
      </c>
      <c r="L35" s="49">
        <v>1334120.2</v>
      </c>
      <c r="M35" s="49">
        <v>1657209.2579999999</v>
      </c>
      <c r="N35" s="49">
        <v>1421635.6329999999</v>
      </c>
      <c r="O35" s="50">
        <f t="shared" si="1"/>
        <v>17360102.051999997</v>
      </c>
    </row>
    <row r="36" spans="1:15" ht="15" x14ac:dyDescent="0.25">
      <c r="A36" s="43">
        <v>2014</v>
      </c>
      <c r="B36" s="48" t="s">
        <v>101</v>
      </c>
      <c r="C36" s="49">
        <v>1585971.405</v>
      </c>
      <c r="D36" s="49">
        <v>1831564.5179999999</v>
      </c>
      <c r="E36" s="49">
        <v>2126496.6830000002</v>
      </c>
      <c r="F36" s="49">
        <v>2089962.94</v>
      </c>
      <c r="G36" s="49">
        <v>2050347.52</v>
      </c>
      <c r="H36" s="49">
        <v>2029814.1769999999</v>
      </c>
      <c r="I36" s="49">
        <v>1989082.676</v>
      </c>
      <c r="J36" s="49">
        <v>1267366.7679999999</v>
      </c>
      <c r="K36" s="49">
        <v>1959146.16</v>
      </c>
      <c r="L36" s="49">
        <v>1713229.22</v>
      </c>
      <c r="M36" s="49"/>
      <c r="N36" s="49"/>
      <c r="O36" s="50">
        <f t="shared" si="1"/>
        <v>18642982.066999998</v>
      </c>
    </row>
    <row r="37" spans="1:15" ht="15" x14ac:dyDescent="0.25">
      <c r="A37" s="47">
        <v>2013</v>
      </c>
      <c r="B37" s="48" t="s">
        <v>101</v>
      </c>
      <c r="C37" s="49">
        <v>1485459.331</v>
      </c>
      <c r="D37" s="49">
        <v>1783951.888</v>
      </c>
      <c r="E37" s="49">
        <v>1863298.6769999999</v>
      </c>
      <c r="F37" s="49">
        <v>1766370.9979999999</v>
      </c>
      <c r="G37" s="49">
        <v>1843125.4669999999</v>
      </c>
      <c r="H37" s="49">
        <v>1800469.2890000001</v>
      </c>
      <c r="I37" s="49">
        <v>1952618.523</v>
      </c>
      <c r="J37" s="49">
        <v>1263006.966</v>
      </c>
      <c r="K37" s="49">
        <v>1955643.449</v>
      </c>
      <c r="L37" s="49">
        <v>1749427.5109999999</v>
      </c>
      <c r="M37" s="49">
        <v>2075518.764</v>
      </c>
      <c r="N37" s="49">
        <v>1764236.7609999999</v>
      </c>
      <c r="O37" s="50">
        <f t="shared" si="1"/>
        <v>21303127.623999998</v>
      </c>
    </row>
    <row r="38" spans="1:15" ht="15" x14ac:dyDescent="0.25">
      <c r="A38" s="43">
        <v>2014</v>
      </c>
      <c r="B38" s="48" t="s">
        <v>102</v>
      </c>
      <c r="C38" s="49">
        <v>54471.324000000001</v>
      </c>
      <c r="D38" s="49">
        <v>89236.716</v>
      </c>
      <c r="E38" s="49">
        <v>97135.554999999993</v>
      </c>
      <c r="F38" s="49">
        <v>76354.088000000003</v>
      </c>
      <c r="G38" s="49">
        <v>131933.46799999999</v>
      </c>
      <c r="H38" s="49">
        <v>113595.982</v>
      </c>
      <c r="I38" s="49">
        <v>122443.44500000001</v>
      </c>
      <c r="J38" s="49">
        <v>109595.076</v>
      </c>
      <c r="K38" s="49">
        <v>82221.244999999995</v>
      </c>
      <c r="L38" s="49">
        <v>175946.58900000001</v>
      </c>
      <c r="M38" s="49"/>
      <c r="N38" s="49"/>
      <c r="O38" s="50">
        <f t="shared" si="1"/>
        <v>1052933.4879999999</v>
      </c>
    </row>
    <row r="39" spans="1:15" ht="15" x14ac:dyDescent="0.25">
      <c r="A39" s="47">
        <v>2013</v>
      </c>
      <c r="B39" s="48" t="s">
        <v>102</v>
      </c>
      <c r="C39" s="49">
        <v>48952.629000000001</v>
      </c>
      <c r="D39" s="49">
        <v>162402.31299999999</v>
      </c>
      <c r="E39" s="49">
        <v>92520.589000000007</v>
      </c>
      <c r="F39" s="49">
        <v>29250.645</v>
      </c>
      <c r="G39" s="49">
        <v>90162.293000000005</v>
      </c>
      <c r="H39" s="49">
        <v>137339.94200000001</v>
      </c>
      <c r="I39" s="49">
        <v>132087.47899999999</v>
      </c>
      <c r="J39" s="49">
        <v>139231.01</v>
      </c>
      <c r="K39" s="49">
        <v>129271.49400000001</v>
      </c>
      <c r="L39" s="49">
        <v>47933.184999999998</v>
      </c>
      <c r="M39" s="49">
        <v>58766.616999999998</v>
      </c>
      <c r="N39" s="49">
        <v>95673.191999999995</v>
      </c>
      <c r="O39" s="50">
        <f t="shared" si="1"/>
        <v>1163591.388</v>
      </c>
    </row>
    <row r="40" spans="1:15" ht="15" x14ac:dyDescent="0.25">
      <c r="A40" s="43">
        <v>2014</v>
      </c>
      <c r="B40" s="48" t="s">
        <v>142</v>
      </c>
      <c r="C40" s="49">
        <v>902952.549</v>
      </c>
      <c r="D40" s="49">
        <v>921039.245</v>
      </c>
      <c r="E40" s="49">
        <v>1056608.368</v>
      </c>
      <c r="F40" s="49">
        <v>1079214.5249999999</v>
      </c>
      <c r="G40" s="49">
        <v>1064523.294</v>
      </c>
      <c r="H40" s="49">
        <v>970393.74600000004</v>
      </c>
      <c r="I40" s="49">
        <v>982792.66</v>
      </c>
      <c r="J40" s="49">
        <v>852788.71100000001</v>
      </c>
      <c r="K40" s="49">
        <v>1093173.655</v>
      </c>
      <c r="L40" s="49">
        <v>1053839.8910000001</v>
      </c>
      <c r="M40" s="49"/>
      <c r="N40" s="49"/>
      <c r="O40" s="50">
        <f t="shared" si="1"/>
        <v>9977326.6440000013</v>
      </c>
    </row>
    <row r="41" spans="1:15" ht="15" x14ac:dyDescent="0.25">
      <c r="A41" s="47">
        <v>2013</v>
      </c>
      <c r="B41" s="48" t="s">
        <v>142</v>
      </c>
      <c r="C41" s="49">
        <v>830030.37800000003</v>
      </c>
      <c r="D41" s="49">
        <v>838421.57200000004</v>
      </c>
      <c r="E41" s="49">
        <v>909479.83</v>
      </c>
      <c r="F41" s="49">
        <v>916370.57299999997</v>
      </c>
      <c r="G41" s="49">
        <v>1026528.406</v>
      </c>
      <c r="H41" s="49">
        <v>920031.07299999997</v>
      </c>
      <c r="I41" s="49">
        <v>1038657.503</v>
      </c>
      <c r="J41" s="49">
        <v>884232.304</v>
      </c>
      <c r="K41" s="49">
        <v>1034166.5870000001</v>
      </c>
      <c r="L41" s="49">
        <v>1054293.102</v>
      </c>
      <c r="M41" s="49">
        <v>1128425.091</v>
      </c>
      <c r="N41" s="49">
        <v>1113474.4169999999</v>
      </c>
      <c r="O41" s="50">
        <f t="shared" si="1"/>
        <v>11694110.835999997</v>
      </c>
    </row>
    <row r="42" spans="1:15" ht="15" x14ac:dyDescent="0.25">
      <c r="A42" s="43">
        <v>2014</v>
      </c>
      <c r="B42" s="48" t="s">
        <v>103</v>
      </c>
      <c r="C42" s="49">
        <v>477330.158</v>
      </c>
      <c r="D42" s="49">
        <v>471698.6</v>
      </c>
      <c r="E42" s="49">
        <v>503717.45199999999</v>
      </c>
      <c r="F42" s="49">
        <v>525178.19799999997</v>
      </c>
      <c r="G42" s="49">
        <v>544312.00100000005</v>
      </c>
      <c r="H42" s="49">
        <v>500297.01699999999</v>
      </c>
      <c r="I42" s="49">
        <v>514952.42200000002</v>
      </c>
      <c r="J42" s="49">
        <v>457071.48800000001</v>
      </c>
      <c r="K42" s="49">
        <v>531854.31499999994</v>
      </c>
      <c r="L42" s="49">
        <v>496436.473</v>
      </c>
      <c r="M42" s="49"/>
      <c r="N42" s="49"/>
      <c r="O42" s="50">
        <f t="shared" si="1"/>
        <v>5022848.1240000008</v>
      </c>
    </row>
    <row r="43" spans="1:15" ht="15" x14ac:dyDescent="0.25">
      <c r="A43" s="47">
        <v>2013</v>
      </c>
      <c r="B43" s="48" t="s">
        <v>103</v>
      </c>
      <c r="C43" s="49">
        <v>430048.80300000001</v>
      </c>
      <c r="D43" s="49">
        <v>435630.61499999999</v>
      </c>
      <c r="E43" s="49">
        <v>512147.93400000001</v>
      </c>
      <c r="F43" s="49">
        <v>501844.57699999999</v>
      </c>
      <c r="G43" s="49">
        <v>518926.19799999997</v>
      </c>
      <c r="H43" s="49">
        <v>465383.56099999999</v>
      </c>
      <c r="I43" s="49">
        <v>509307.17300000001</v>
      </c>
      <c r="J43" s="49">
        <v>386713.90399999998</v>
      </c>
      <c r="K43" s="49">
        <v>480637.946</v>
      </c>
      <c r="L43" s="49">
        <v>450455.80099999998</v>
      </c>
      <c r="M43" s="49">
        <v>533237.61199999996</v>
      </c>
      <c r="N43" s="49">
        <v>570357.50800000003</v>
      </c>
      <c r="O43" s="50">
        <f t="shared" si="1"/>
        <v>5794691.6320000002</v>
      </c>
    </row>
    <row r="44" spans="1:15" ht="15" x14ac:dyDescent="0.25">
      <c r="A44" s="43">
        <v>2014</v>
      </c>
      <c r="B44" s="48" t="s">
        <v>104</v>
      </c>
      <c r="C44" s="49">
        <v>591744.85800000001</v>
      </c>
      <c r="D44" s="49">
        <v>567771.33400000003</v>
      </c>
      <c r="E44" s="49">
        <v>599491.46299999999</v>
      </c>
      <c r="F44" s="49">
        <v>648818.70900000003</v>
      </c>
      <c r="G44" s="49">
        <v>650773.31000000006</v>
      </c>
      <c r="H44" s="49">
        <v>593141.95600000001</v>
      </c>
      <c r="I44" s="49">
        <v>585874.799</v>
      </c>
      <c r="J44" s="49">
        <v>541406.81000000006</v>
      </c>
      <c r="K44" s="49">
        <v>610493.05000000005</v>
      </c>
      <c r="L44" s="49">
        <v>564001.00399999996</v>
      </c>
      <c r="M44" s="49"/>
      <c r="N44" s="49"/>
      <c r="O44" s="50">
        <f t="shared" si="1"/>
        <v>5953517.2929999996</v>
      </c>
    </row>
    <row r="45" spans="1:15" ht="15" x14ac:dyDescent="0.25">
      <c r="A45" s="47">
        <v>2013</v>
      </c>
      <c r="B45" s="48" t="s">
        <v>104</v>
      </c>
      <c r="C45" s="49">
        <v>519503.43900000001</v>
      </c>
      <c r="D45" s="49">
        <v>545252.58400000003</v>
      </c>
      <c r="E45" s="49">
        <v>593049.04099999997</v>
      </c>
      <c r="F45" s="49">
        <v>558709.39500000002</v>
      </c>
      <c r="G45" s="49">
        <v>617223.01699999999</v>
      </c>
      <c r="H45" s="49">
        <v>553130.973</v>
      </c>
      <c r="I45" s="49">
        <v>584798.78399999999</v>
      </c>
      <c r="J45" s="49">
        <v>506318.26400000002</v>
      </c>
      <c r="K45" s="49">
        <v>593124.01699999999</v>
      </c>
      <c r="L45" s="49">
        <v>534887.56400000001</v>
      </c>
      <c r="M45" s="49">
        <v>651406.50300000003</v>
      </c>
      <c r="N45" s="49">
        <v>572435.89899999998</v>
      </c>
      <c r="O45" s="50">
        <f t="shared" si="1"/>
        <v>6829839.4800000004</v>
      </c>
    </row>
    <row r="46" spans="1:15" ht="15" x14ac:dyDescent="0.25">
      <c r="A46" s="43">
        <v>2014</v>
      </c>
      <c r="B46" s="48" t="s">
        <v>105</v>
      </c>
      <c r="C46" s="49">
        <v>1105473.246</v>
      </c>
      <c r="D46" s="49">
        <v>1189107.7779999999</v>
      </c>
      <c r="E46" s="49">
        <v>1173025.966</v>
      </c>
      <c r="F46" s="49">
        <v>1201943.622</v>
      </c>
      <c r="G46" s="49">
        <v>1277309.567</v>
      </c>
      <c r="H46" s="49">
        <v>1066178.0900000001</v>
      </c>
      <c r="I46" s="49">
        <v>1048756.5900000001</v>
      </c>
      <c r="J46" s="49">
        <v>957561.64500000002</v>
      </c>
      <c r="K46" s="49">
        <v>1088211.9709999999</v>
      </c>
      <c r="L46" s="49">
        <v>1052745.8689999999</v>
      </c>
      <c r="M46" s="49"/>
      <c r="N46" s="49"/>
      <c r="O46" s="50">
        <f t="shared" si="1"/>
        <v>11160314.343999997</v>
      </c>
    </row>
    <row r="47" spans="1:15" ht="15" x14ac:dyDescent="0.25">
      <c r="A47" s="47">
        <v>2013</v>
      </c>
      <c r="B47" s="48" t="s">
        <v>105</v>
      </c>
      <c r="C47" s="49">
        <v>1144613.557</v>
      </c>
      <c r="D47" s="49">
        <v>1224777.6399999999</v>
      </c>
      <c r="E47" s="49">
        <v>1449849.35</v>
      </c>
      <c r="F47" s="49">
        <v>1224394.159</v>
      </c>
      <c r="G47" s="49">
        <v>1262960.4040000001</v>
      </c>
      <c r="H47" s="49">
        <v>1111722.7590000001</v>
      </c>
      <c r="I47" s="49">
        <v>1092640.2779999999</v>
      </c>
      <c r="J47" s="49">
        <v>927133.15700000001</v>
      </c>
      <c r="K47" s="49">
        <v>1018041.534</v>
      </c>
      <c r="L47" s="49">
        <v>1044197.044</v>
      </c>
      <c r="M47" s="49">
        <v>1131232.4129999999</v>
      </c>
      <c r="N47" s="49">
        <v>1189403.2120000001</v>
      </c>
      <c r="O47" s="50">
        <f t="shared" si="1"/>
        <v>13820965.506999999</v>
      </c>
    </row>
    <row r="48" spans="1:15" ht="15" x14ac:dyDescent="0.25">
      <c r="A48" s="43">
        <v>2014</v>
      </c>
      <c r="B48" s="48" t="s">
        <v>141</v>
      </c>
      <c r="C48" s="49">
        <v>243550.06299999999</v>
      </c>
      <c r="D48" s="49">
        <v>245731.55100000001</v>
      </c>
      <c r="E48" s="49">
        <v>271966.62300000002</v>
      </c>
      <c r="F48" s="49">
        <v>308165.53100000002</v>
      </c>
      <c r="G48" s="49">
        <v>289488.554</v>
      </c>
      <c r="H48" s="49">
        <v>278040.24699999997</v>
      </c>
      <c r="I48" s="49">
        <v>265062.71100000001</v>
      </c>
      <c r="J48" s="49">
        <v>245477.614</v>
      </c>
      <c r="K48" s="49">
        <v>259784.242</v>
      </c>
      <c r="L48" s="49">
        <v>245979.978</v>
      </c>
      <c r="M48" s="49"/>
      <c r="N48" s="49"/>
      <c r="O48" s="50">
        <f t="shared" si="1"/>
        <v>2653247.1140000001</v>
      </c>
    </row>
    <row r="49" spans="1:15" ht="15" x14ac:dyDescent="0.25">
      <c r="A49" s="47">
        <v>2013</v>
      </c>
      <c r="B49" s="48" t="s">
        <v>141</v>
      </c>
      <c r="C49" s="49">
        <v>232432.56899999999</v>
      </c>
      <c r="D49" s="49">
        <v>236027.054</v>
      </c>
      <c r="E49" s="49">
        <v>286631.21799999999</v>
      </c>
      <c r="F49" s="49">
        <v>290672.978</v>
      </c>
      <c r="G49" s="49">
        <v>298359.03000000003</v>
      </c>
      <c r="H49" s="49">
        <v>263835.68599999999</v>
      </c>
      <c r="I49" s="49">
        <v>277557.41899999999</v>
      </c>
      <c r="J49" s="49">
        <v>250243.50399999999</v>
      </c>
      <c r="K49" s="49">
        <v>264058.522</v>
      </c>
      <c r="L49" s="49">
        <v>241268.35699999999</v>
      </c>
      <c r="M49" s="49">
        <v>263633.48499999999</v>
      </c>
      <c r="N49" s="49">
        <v>247833.91200000001</v>
      </c>
      <c r="O49" s="50">
        <f t="shared" si="1"/>
        <v>3152553.7339999997</v>
      </c>
    </row>
    <row r="50" spans="1:15" ht="15" x14ac:dyDescent="0.25">
      <c r="A50" s="43">
        <v>2014</v>
      </c>
      <c r="B50" s="48" t="s">
        <v>106</v>
      </c>
      <c r="C50" s="49">
        <v>194226.76699999999</v>
      </c>
      <c r="D50" s="49">
        <v>181390.087</v>
      </c>
      <c r="E50" s="49">
        <v>212130.14799999999</v>
      </c>
      <c r="F50" s="49">
        <v>208426.58300000001</v>
      </c>
      <c r="G50" s="49">
        <v>202977.897</v>
      </c>
      <c r="H50" s="49">
        <v>147780.76800000001</v>
      </c>
      <c r="I50" s="49">
        <v>123114.34</v>
      </c>
      <c r="J50" s="49">
        <v>196658.56</v>
      </c>
      <c r="K50" s="49">
        <v>403565.01</v>
      </c>
      <c r="L50" s="49">
        <v>330227.32199999999</v>
      </c>
      <c r="M50" s="49"/>
      <c r="N50" s="49"/>
      <c r="O50" s="50">
        <f t="shared" si="1"/>
        <v>2200497.4820000003</v>
      </c>
    </row>
    <row r="51" spans="1:15" ht="15" x14ac:dyDescent="0.25">
      <c r="A51" s="47">
        <v>2013</v>
      </c>
      <c r="B51" s="48" t="s">
        <v>106</v>
      </c>
      <c r="C51" s="49">
        <v>154170.08499999999</v>
      </c>
      <c r="D51" s="49">
        <v>192587.215</v>
      </c>
      <c r="E51" s="49">
        <v>191244.978</v>
      </c>
      <c r="F51" s="49">
        <v>165840.55600000001</v>
      </c>
      <c r="G51" s="49">
        <v>192942.12100000001</v>
      </c>
      <c r="H51" s="49">
        <v>168991.027</v>
      </c>
      <c r="I51" s="49">
        <v>173444.18</v>
      </c>
      <c r="J51" s="49">
        <v>187327.40599999999</v>
      </c>
      <c r="K51" s="49">
        <v>204095.255</v>
      </c>
      <c r="L51" s="49">
        <v>193811.10399999999</v>
      </c>
      <c r="M51" s="49">
        <v>239853.076</v>
      </c>
      <c r="N51" s="49">
        <v>189189.448</v>
      </c>
      <c r="O51" s="50">
        <f t="shared" si="1"/>
        <v>2253496.4509999999</v>
      </c>
    </row>
    <row r="52" spans="1:15" ht="15" x14ac:dyDescent="0.25">
      <c r="A52" s="43">
        <v>2014</v>
      </c>
      <c r="B52" s="48" t="s">
        <v>107</v>
      </c>
      <c r="C52" s="49">
        <v>106122.356</v>
      </c>
      <c r="D52" s="49">
        <v>107443.261</v>
      </c>
      <c r="E52" s="49">
        <v>107438.48699999999</v>
      </c>
      <c r="F52" s="49">
        <v>133668.08900000001</v>
      </c>
      <c r="G52" s="49">
        <v>142827.799</v>
      </c>
      <c r="H52" s="49">
        <v>180261.736</v>
      </c>
      <c r="I52" s="49">
        <v>174457.046</v>
      </c>
      <c r="J52" s="49">
        <v>98979.869000000006</v>
      </c>
      <c r="K52" s="49">
        <v>155250</v>
      </c>
      <c r="L52" s="49">
        <v>120643.379</v>
      </c>
      <c r="M52" s="49"/>
      <c r="N52" s="49"/>
      <c r="O52" s="50">
        <f t="shared" si="1"/>
        <v>1327092.0219999999</v>
      </c>
    </row>
    <row r="53" spans="1:15" ht="15" x14ac:dyDescent="0.25">
      <c r="A53" s="47">
        <v>2013</v>
      </c>
      <c r="B53" s="48" t="s">
        <v>107</v>
      </c>
      <c r="C53" s="49">
        <v>72558.025999999998</v>
      </c>
      <c r="D53" s="49">
        <v>90844.455000000002</v>
      </c>
      <c r="E53" s="49">
        <v>106723.235</v>
      </c>
      <c r="F53" s="49">
        <v>113262.235</v>
      </c>
      <c r="G53" s="49">
        <v>126939.52800000001</v>
      </c>
      <c r="H53" s="49">
        <v>171486.93799999999</v>
      </c>
      <c r="I53" s="49">
        <v>99144.585000000006</v>
      </c>
      <c r="J53" s="49">
        <v>90827.187000000005</v>
      </c>
      <c r="K53" s="49">
        <v>114505.41800000001</v>
      </c>
      <c r="L53" s="49">
        <v>129968.928</v>
      </c>
      <c r="M53" s="49">
        <v>109259.065</v>
      </c>
      <c r="N53" s="49">
        <v>163409.96</v>
      </c>
      <c r="O53" s="50">
        <f t="shared" si="1"/>
        <v>1388929.56</v>
      </c>
    </row>
    <row r="54" spans="1:15" ht="15" x14ac:dyDescent="0.25">
      <c r="A54" s="43">
        <v>2014</v>
      </c>
      <c r="B54" s="48" t="s">
        <v>123</v>
      </c>
      <c r="C54" s="49">
        <v>329794.63900000002</v>
      </c>
      <c r="D54" s="49">
        <v>355785.22399999999</v>
      </c>
      <c r="E54" s="49">
        <v>399128.90500000003</v>
      </c>
      <c r="F54" s="49">
        <v>393789.63400000002</v>
      </c>
      <c r="G54" s="49">
        <v>411021.45899999997</v>
      </c>
      <c r="H54" s="49">
        <v>376096.41499999998</v>
      </c>
      <c r="I54" s="49">
        <v>389898.46</v>
      </c>
      <c r="J54" s="49">
        <v>328882.14600000001</v>
      </c>
      <c r="K54" s="49">
        <v>381235.66800000001</v>
      </c>
      <c r="L54" s="49">
        <v>350972.75900000002</v>
      </c>
      <c r="M54" s="49"/>
      <c r="N54" s="49"/>
      <c r="O54" s="50">
        <f t="shared" si="1"/>
        <v>3716605.3090000004</v>
      </c>
    </row>
    <row r="55" spans="1:15" ht="15" x14ac:dyDescent="0.25">
      <c r="A55" s="47">
        <v>2013</v>
      </c>
      <c r="B55" s="48" t="s">
        <v>123</v>
      </c>
      <c r="C55" s="49">
        <v>275661.76899999997</v>
      </c>
      <c r="D55" s="49">
        <v>301532.522</v>
      </c>
      <c r="E55" s="49">
        <v>348675.75300000003</v>
      </c>
      <c r="F55" s="49">
        <v>357872.46</v>
      </c>
      <c r="G55" s="49">
        <v>379190.42099999997</v>
      </c>
      <c r="H55" s="49">
        <v>335219.63699999999</v>
      </c>
      <c r="I55" s="49">
        <v>364870.49099999998</v>
      </c>
      <c r="J55" s="49">
        <v>311599.05900000001</v>
      </c>
      <c r="K55" s="49">
        <v>382215.22100000002</v>
      </c>
      <c r="L55" s="49">
        <v>362202.20699999999</v>
      </c>
      <c r="M55" s="49">
        <v>419098.26</v>
      </c>
      <c r="N55" s="49">
        <v>361065.04800000001</v>
      </c>
      <c r="O55" s="50">
        <f t="shared" si="1"/>
        <v>4199202.8480000002</v>
      </c>
    </row>
    <row r="56" spans="1:15" ht="15" x14ac:dyDescent="0.25">
      <c r="A56" s="43">
        <v>2014</v>
      </c>
      <c r="B56" s="48" t="s">
        <v>108</v>
      </c>
      <c r="C56" s="49">
        <v>6960.5619999999999</v>
      </c>
      <c r="D56" s="49">
        <v>8786.9979999999996</v>
      </c>
      <c r="E56" s="49">
        <v>11183.547</v>
      </c>
      <c r="F56" s="49">
        <v>12030.722</v>
      </c>
      <c r="G56" s="49">
        <v>10637.995999999999</v>
      </c>
      <c r="H56" s="49">
        <v>11474.965</v>
      </c>
      <c r="I56" s="49">
        <v>8117.799</v>
      </c>
      <c r="J56" s="49">
        <v>7803.665</v>
      </c>
      <c r="K56" s="49">
        <v>8991.9670000000006</v>
      </c>
      <c r="L56" s="49">
        <v>9312.2180000000008</v>
      </c>
      <c r="M56" s="49"/>
      <c r="N56" s="49"/>
      <c r="O56" s="50">
        <f t="shared" si="1"/>
        <v>95300.438999999984</v>
      </c>
    </row>
    <row r="57" spans="1:15" ht="15" x14ac:dyDescent="0.25">
      <c r="A57" s="47">
        <v>2013</v>
      </c>
      <c r="B57" s="48" t="s">
        <v>108</v>
      </c>
      <c r="C57" s="49">
        <v>7044.6189999999997</v>
      </c>
      <c r="D57" s="49">
        <v>8773.3520000000008</v>
      </c>
      <c r="E57" s="49">
        <v>12118.888999999999</v>
      </c>
      <c r="F57" s="49">
        <v>10183.082</v>
      </c>
      <c r="G57" s="49">
        <v>12735.623</v>
      </c>
      <c r="H57" s="49">
        <v>8132.8059999999996</v>
      </c>
      <c r="I57" s="49">
        <v>8637.2070000000003</v>
      </c>
      <c r="J57" s="49">
        <v>6385.5060000000003</v>
      </c>
      <c r="K57" s="49">
        <v>8618.6049999999996</v>
      </c>
      <c r="L57" s="49">
        <v>6550.1279999999997</v>
      </c>
      <c r="M57" s="49">
        <v>7000.6019999999999</v>
      </c>
      <c r="N57" s="49">
        <v>8463.9419999999991</v>
      </c>
      <c r="O57" s="50">
        <f t="shared" si="1"/>
        <v>104644.36099999998</v>
      </c>
    </row>
    <row r="58" spans="1:15" ht="15" x14ac:dyDescent="0.25">
      <c r="A58" s="43">
        <v>2014</v>
      </c>
      <c r="B58" s="44" t="s">
        <v>34</v>
      </c>
      <c r="C58" s="52">
        <v>400482.17599999998</v>
      </c>
      <c r="D58" s="52">
        <v>327055.84600000002</v>
      </c>
      <c r="E58" s="52">
        <v>363215.163</v>
      </c>
      <c r="F58" s="52">
        <v>412248.36300000001</v>
      </c>
      <c r="G58" s="52">
        <v>465296.60600000003</v>
      </c>
      <c r="H58" s="52">
        <v>404100.02100000001</v>
      </c>
      <c r="I58" s="52">
        <v>404569.36900000001</v>
      </c>
      <c r="J58" s="52">
        <v>381091.26199999999</v>
      </c>
      <c r="K58" s="52">
        <v>387397.32</v>
      </c>
      <c r="L58" s="52">
        <v>348182.26400000002</v>
      </c>
      <c r="M58" s="52"/>
      <c r="N58" s="52"/>
      <c r="O58" s="50">
        <f t="shared" si="1"/>
        <v>3893638.39</v>
      </c>
    </row>
    <row r="59" spans="1:15" ht="15" x14ac:dyDescent="0.25">
      <c r="A59" s="47">
        <v>2013</v>
      </c>
      <c r="B59" s="44" t="s">
        <v>34</v>
      </c>
      <c r="C59" s="52">
        <v>394546.73300000001</v>
      </c>
      <c r="D59" s="52">
        <v>398684.74200000003</v>
      </c>
      <c r="E59" s="52">
        <v>369661.43300000002</v>
      </c>
      <c r="F59" s="52">
        <v>401154.97700000001</v>
      </c>
      <c r="G59" s="52">
        <v>507825.64299999998</v>
      </c>
      <c r="H59" s="52">
        <v>431230.647</v>
      </c>
      <c r="I59" s="52">
        <v>445448.03200000001</v>
      </c>
      <c r="J59" s="52">
        <v>400043.06199999998</v>
      </c>
      <c r="K59" s="52">
        <v>441657.783</v>
      </c>
      <c r="L59" s="52">
        <v>384744.09899999999</v>
      </c>
      <c r="M59" s="52">
        <v>439724.03399999999</v>
      </c>
      <c r="N59" s="52">
        <v>420131.96299999999</v>
      </c>
      <c r="O59" s="50">
        <f t="shared" si="1"/>
        <v>5034853.148</v>
      </c>
    </row>
    <row r="60" spans="1:15" ht="15" x14ac:dyDescent="0.25">
      <c r="A60" s="43">
        <v>2014</v>
      </c>
      <c r="B60" s="48" t="s">
        <v>109</v>
      </c>
      <c r="C60" s="49">
        <v>400482.17599999998</v>
      </c>
      <c r="D60" s="49">
        <v>327055.84600000002</v>
      </c>
      <c r="E60" s="49">
        <v>363215.163</v>
      </c>
      <c r="F60" s="49">
        <v>412248.36300000001</v>
      </c>
      <c r="G60" s="49">
        <v>465296.60600000003</v>
      </c>
      <c r="H60" s="49">
        <v>404100.02100000001</v>
      </c>
      <c r="I60" s="49">
        <v>404569.36900000001</v>
      </c>
      <c r="J60" s="49">
        <v>381091.26199999999</v>
      </c>
      <c r="K60" s="49">
        <v>387397.32</v>
      </c>
      <c r="L60" s="49">
        <v>348182.26400000002</v>
      </c>
      <c r="M60" s="49"/>
      <c r="N60" s="49"/>
      <c r="O60" s="50">
        <f t="shared" si="1"/>
        <v>3893638.39</v>
      </c>
    </row>
    <row r="61" spans="1:15" ht="15" x14ac:dyDescent="0.25">
      <c r="A61" s="47">
        <v>2013</v>
      </c>
      <c r="B61" s="48" t="s">
        <v>109</v>
      </c>
      <c r="C61" s="49">
        <v>394546.73300000001</v>
      </c>
      <c r="D61" s="49">
        <v>398684.74200000003</v>
      </c>
      <c r="E61" s="49">
        <v>369661.43300000002</v>
      </c>
      <c r="F61" s="49">
        <v>401154.97700000001</v>
      </c>
      <c r="G61" s="49">
        <v>507825.64299999998</v>
      </c>
      <c r="H61" s="49">
        <v>431230.647</v>
      </c>
      <c r="I61" s="49">
        <v>445448.03200000001</v>
      </c>
      <c r="J61" s="49">
        <v>400043.06199999998</v>
      </c>
      <c r="K61" s="49">
        <v>441657.783</v>
      </c>
      <c r="L61" s="49">
        <v>384744.09899999999</v>
      </c>
      <c r="M61" s="49">
        <v>439724.03399999999</v>
      </c>
      <c r="N61" s="49">
        <v>420131.96299999999</v>
      </c>
      <c r="O61" s="50">
        <f t="shared" si="1"/>
        <v>5034853.148</v>
      </c>
    </row>
    <row r="62" spans="1:15" ht="15.75" thickBot="1" x14ac:dyDescent="0.3">
      <c r="A62" s="47"/>
      <c r="B62" s="48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50"/>
    </row>
    <row r="63" spans="1:15" s="56" customFormat="1" ht="15" customHeight="1" thickBot="1" x14ac:dyDescent="0.25">
      <c r="A63" s="47">
        <v>2002</v>
      </c>
      <c r="B63" s="53" t="s">
        <v>44</v>
      </c>
      <c r="C63" s="54">
        <v>2607319.6610000003</v>
      </c>
      <c r="D63" s="54">
        <v>2383772.9540000013</v>
      </c>
      <c r="E63" s="54">
        <v>2918943.5210000011</v>
      </c>
      <c r="F63" s="54">
        <v>2742857.9220000007</v>
      </c>
      <c r="G63" s="54">
        <v>3000325.2429999989</v>
      </c>
      <c r="H63" s="54">
        <v>2770693.8810000005</v>
      </c>
      <c r="I63" s="54">
        <v>3103851.8620000011</v>
      </c>
      <c r="J63" s="54">
        <v>2975888.9740000009</v>
      </c>
      <c r="K63" s="54">
        <v>3218206.861000001</v>
      </c>
      <c r="L63" s="54">
        <v>3501128.02</v>
      </c>
      <c r="M63" s="54">
        <v>3593604.8959999993</v>
      </c>
      <c r="N63" s="54">
        <v>3242495.2339999988</v>
      </c>
      <c r="O63" s="55">
        <f t="shared" si="1"/>
        <v>36059089.028999999</v>
      </c>
    </row>
    <row r="64" spans="1:15" s="56" customFormat="1" ht="15" customHeight="1" thickBot="1" x14ac:dyDescent="0.25">
      <c r="A64" s="47">
        <v>2003</v>
      </c>
      <c r="B64" s="53" t="s">
        <v>44</v>
      </c>
      <c r="C64" s="54">
        <v>3533705.5820000004</v>
      </c>
      <c r="D64" s="54">
        <v>2923460.39</v>
      </c>
      <c r="E64" s="54">
        <v>3908255.9910000004</v>
      </c>
      <c r="F64" s="54">
        <v>3662183.4490000019</v>
      </c>
      <c r="G64" s="54">
        <v>3860471.3</v>
      </c>
      <c r="H64" s="54">
        <v>3796113.5220000003</v>
      </c>
      <c r="I64" s="54">
        <v>4236114.2640000004</v>
      </c>
      <c r="J64" s="54">
        <v>3828726.17</v>
      </c>
      <c r="K64" s="54">
        <v>4114677.5230000005</v>
      </c>
      <c r="L64" s="54">
        <v>4824388.2590000024</v>
      </c>
      <c r="M64" s="54">
        <v>3969697.458000001</v>
      </c>
      <c r="N64" s="54">
        <v>4595042.3939999985</v>
      </c>
      <c r="O64" s="55">
        <f t="shared" si="1"/>
        <v>47252836.302000016</v>
      </c>
    </row>
    <row r="65" spans="1:15" s="56" customFormat="1" ht="15" customHeight="1" thickBot="1" x14ac:dyDescent="0.25">
      <c r="A65" s="47">
        <v>2004</v>
      </c>
      <c r="B65" s="53" t="s">
        <v>44</v>
      </c>
      <c r="C65" s="54">
        <v>4619660.84</v>
      </c>
      <c r="D65" s="54">
        <v>3664503.0430000005</v>
      </c>
      <c r="E65" s="54">
        <v>5218042.1769999983</v>
      </c>
      <c r="F65" s="54">
        <v>5072462.9939999972</v>
      </c>
      <c r="G65" s="54">
        <v>5170061.6049999986</v>
      </c>
      <c r="H65" s="54">
        <v>5284383.2859999994</v>
      </c>
      <c r="I65" s="54">
        <v>5632138.7980000004</v>
      </c>
      <c r="J65" s="54">
        <v>4707491.2839999991</v>
      </c>
      <c r="K65" s="54">
        <v>5656283.5209999988</v>
      </c>
      <c r="L65" s="54">
        <v>5867342.1210000003</v>
      </c>
      <c r="M65" s="54">
        <v>5733908.9759999998</v>
      </c>
      <c r="N65" s="54">
        <v>6540874.1749999989</v>
      </c>
      <c r="O65" s="55">
        <f t="shared" si="1"/>
        <v>63167152.819999993</v>
      </c>
    </row>
    <row r="66" spans="1:15" s="56" customFormat="1" ht="15" customHeight="1" thickBot="1" x14ac:dyDescent="0.25">
      <c r="A66" s="47">
        <v>2005</v>
      </c>
      <c r="B66" s="53" t="s">
        <v>44</v>
      </c>
      <c r="C66" s="54">
        <v>4997279.7240000004</v>
      </c>
      <c r="D66" s="54">
        <v>5651741.2519999975</v>
      </c>
      <c r="E66" s="54">
        <v>6591859.2179999994</v>
      </c>
      <c r="F66" s="54">
        <v>6128131.8779999986</v>
      </c>
      <c r="G66" s="54">
        <v>5977226.2170000002</v>
      </c>
      <c r="H66" s="54">
        <v>6038534.3669999996</v>
      </c>
      <c r="I66" s="54">
        <v>5763466.3530000011</v>
      </c>
      <c r="J66" s="54">
        <v>5552867.2119999984</v>
      </c>
      <c r="K66" s="54">
        <v>6814268.9409999987</v>
      </c>
      <c r="L66" s="54">
        <v>6772178.5690000001</v>
      </c>
      <c r="M66" s="54">
        <v>5942575.7820000006</v>
      </c>
      <c r="N66" s="54">
        <v>7246278.6300000018</v>
      </c>
      <c r="O66" s="55">
        <f t="shared" si="1"/>
        <v>73476408.142999992</v>
      </c>
    </row>
    <row r="67" spans="1:15" s="56" customFormat="1" ht="15" customHeight="1" thickBot="1" x14ac:dyDescent="0.25">
      <c r="A67" s="47">
        <v>2006</v>
      </c>
      <c r="B67" s="53" t="s">
        <v>44</v>
      </c>
      <c r="C67" s="54">
        <v>5133048.8809999982</v>
      </c>
      <c r="D67" s="54">
        <v>6058251.2790000001</v>
      </c>
      <c r="E67" s="54">
        <v>7411101.6589999972</v>
      </c>
      <c r="F67" s="54">
        <v>6456090.2610000009</v>
      </c>
      <c r="G67" s="54">
        <v>7041543.2469999986</v>
      </c>
      <c r="H67" s="54">
        <v>7815434.6219999995</v>
      </c>
      <c r="I67" s="54">
        <v>7067411.4789999994</v>
      </c>
      <c r="J67" s="54">
        <v>6811202.4100000011</v>
      </c>
      <c r="K67" s="54">
        <v>7606551.0949999997</v>
      </c>
      <c r="L67" s="54">
        <v>6888812.5490000006</v>
      </c>
      <c r="M67" s="54">
        <v>8641474.5560000036</v>
      </c>
      <c r="N67" s="54">
        <v>8603753.4799999986</v>
      </c>
      <c r="O67" s="55">
        <f t="shared" ref="O67:O75" si="2">SUM(C67:N67)</f>
        <v>85534675.518000007</v>
      </c>
    </row>
    <row r="68" spans="1:15" s="56" customFormat="1" ht="15" customHeight="1" thickBot="1" x14ac:dyDescent="0.25">
      <c r="A68" s="47">
        <v>2007</v>
      </c>
      <c r="B68" s="53" t="s">
        <v>44</v>
      </c>
      <c r="C68" s="54">
        <v>6564559.7930000005</v>
      </c>
      <c r="D68" s="54">
        <v>7656951.608</v>
      </c>
      <c r="E68" s="54">
        <v>8957851.6210000049</v>
      </c>
      <c r="F68" s="54">
        <v>8313312.004999998</v>
      </c>
      <c r="G68" s="54">
        <v>9147620.0420000013</v>
      </c>
      <c r="H68" s="54">
        <v>8980247.4370000008</v>
      </c>
      <c r="I68" s="54">
        <v>8937741.5910000019</v>
      </c>
      <c r="J68" s="54">
        <v>8736689.092000002</v>
      </c>
      <c r="K68" s="54">
        <v>9038743.8959999997</v>
      </c>
      <c r="L68" s="54">
        <v>9895216.6219999995</v>
      </c>
      <c r="M68" s="54">
        <v>11318798.219999997</v>
      </c>
      <c r="N68" s="54">
        <v>9724017.9770000037</v>
      </c>
      <c r="O68" s="55">
        <f t="shared" si="2"/>
        <v>107271749.904</v>
      </c>
    </row>
    <row r="69" spans="1:15" s="56" customFormat="1" ht="15" customHeight="1" thickBot="1" x14ac:dyDescent="0.25">
      <c r="A69" s="47">
        <v>2008</v>
      </c>
      <c r="B69" s="53" t="s">
        <v>44</v>
      </c>
      <c r="C69" s="54">
        <v>10632207.040999999</v>
      </c>
      <c r="D69" s="54">
        <v>11077899.120000005</v>
      </c>
      <c r="E69" s="54">
        <v>11428587.234000001</v>
      </c>
      <c r="F69" s="54">
        <v>11363963.502999999</v>
      </c>
      <c r="G69" s="54">
        <v>12477968.699999999</v>
      </c>
      <c r="H69" s="54">
        <v>11770634.384000003</v>
      </c>
      <c r="I69" s="54">
        <v>12595426.862999996</v>
      </c>
      <c r="J69" s="54">
        <v>11046830.085999999</v>
      </c>
      <c r="K69" s="54">
        <v>12793148.033999996</v>
      </c>
      <c r="L69" s="54">
        <v>9722708.7899999991</v>
      </c>
      <c r="M69" s="54">
        <v>9395872.8970000036</v>
      </c>
      <c r="N69" s="54">
        <v>7721948.9740000013</v>
      </c>
      <c r="O69" s="55">
        <f t="shared" si="2"/>
        <v>132027195.626</v>
      </c>
    </row>
    <row r="70" spans="1:15" s="56" customFormat="1" ht="15" customHeight="1" thickBot="1" x14ac:dyDescent="0.25">
      <c r="A70" s="47">
        <v>2009</v>
      </c>
      <c r="B70" s="53" t="s">
        <v>44</v>
      </c>
      <c r="C70" s="54">
        <v>7884493.5240000021</v>
      </c>
      <c r="D70" s="54">
        <v>8435115.8340000007</v>
      </c>
      <c r="E70" s="54">
        <v>8155485.0810000002</v>
      </c>
      <c r="F70" s="54">
        <v>7561696.282999998</v>
      </c>
      <c r="G70" s="54">
        <v>7346407.5280000027</v>
      </c>
      <c r="H70" s="54">
        <v>8329692.782999998</v>
      </c>
      <c r="I70" s="54">
        <v>9055733.6709999945</v>
      </c>
      <c r="J70" s="54">
        <v>7839908.8419999983</v>
      </c>
      <c r="K70" s="54">
        <v>8480708.3870000001</v>
      </c>
      <c r="L70" s="54">
        <v>10095768.030000005</v>
      </c>
      <c r="M70" s="54">
        <v>8903010.773</v>
      </c>
      <c r="N70" s="54">
        <v>10054591.867000001</v>
      </c>
      <c r="O70" s="55">
        <f t="shared" si="2"/>
        <v>102142612.603</v>
      </c>
    </row>
    <row r="71" spans="1:15" s="56" customFormat="1" ht="15" customHeight="1" thickBot="1" x14ac:dyDescent="0.25">
      <c r="A71" s="47">
        <v>2010</v>
      </c>
      <c r="B71" s="53" t="s">
        <v>44</v>
      </c>
      <c r="C71" s="54">
        <v>7828748.0580000002</v>
      </c>
      <c r="D71" s="54">
        <v>8263237.8140000002</v>
      </c>
      <c r="E71" s="54">
        <v>9886488.1710000001</v>
      </c>
      <c r="F71" s="54">
        <v>9396006.6539999992</v>
      </c>
      <c r="G71" s="54">
        <v>9799958.1170000006</v>
      </c>
      <c r="H71" s="54">
        <v>9542907.6439999994</v>
      </c>
      <c r="I71" s="54">
        <v>9564682.5449999999</v>
      </c>
      <c r="J71" s="54">
        <v>8523451.9729999993</v>
      </c>
      <c r="K71" s="54">
        <v>8909230.5209999997</v>
      </c>
      <c r="L71" s="54">
        <v>10963586.27</v>
      </c>
      <c r="M71" s="54">
        <v>9382369.7180000003</v>
      </c>
      <c r="N71" s="54">
        <v>11822551.698999999</v>
      </c>
      <c r="O71" s="55">
        <f t="shared" si="2"/>
        <v>113883219.18399999</v>
      </c>
    </row>
    <row r="72" spans="1:15" s="56" customFormat="1" ht="15" customHeight="1" thickBot="1" x14ac:dyDescent="0.25">
      <c r="A72" s="47">
        <v>2011</v>
      </c>
      <c r="B72" s="53" t="s">
        <v>44</v>
      </c>
      <c r="C72" s="54">
        <v>9551084.6390000004</v>
      </c>
      <c r="D72" s="54">
        <v>10059126.307</v>
      </c>
      <c r="E72" s="54">
        <v>11811085.16</v>
      </c>
      <c r="F72" s="54">
        <v>11873269.447000001</v>
      </c>
      <c r="G72" s="54">
        <v>10943364.372</v>
      </c>
      <c r="H72" s="54">
        <v>11349953.558</v>
      </c>
      <c r="I72" s="54">
        <v>11860004.271</v>
      </c>
      <c r="J72" s="54">
        <v>11245124.657</v>
      </c>
      <c r="K72" s="54">
        <v>10750626.098999999</v>
      </c>
      <c r="L72" s="54">
        <v>11907219.297</v>
      </c>
      <c r="M72" s="54">
        <v>11078524.743000001</v>
      </c>
      <c r="N72" s="54">
        <v>12477486.279999999</v>
      </c>
      <c r="O72" s="55">
        <f t="shared" si="2"/>
        <v>134906868.83000001</v>
      </c>
    </row>
    <row r="73" spans="1:15" ht="13.5" thickBot="1" x14ac:dyDescent="0.25">
      <c r="A73" s="47">
        <v>2012</v>
      </c>
      <c r="B73" s="53" t="s">
        <v>44</v>
      </c>
      <c r="C73" s="54">
        <v>10348187.165999999</v>
      </c>
      <c r="D73" s="54">
        <v>11748000.124</v>
      </c>
      <c r="E73" s="54">
        <v>13208572.977</v>
      </c>
      <c r="F73" s="54">
        <v>12630226.718</v>
      </c>
      <c r="G73" s="54">
        <v>13131530.960999999</v>
      </c>
      <c r="H73" s="54">
        <v>13231198.687999999</v>
      </c>
      <c r="I73" s="54">
        <v>12830675.307</v>
      </c>
      <c r="J73" s="54">
        <v>12831394.572000001</v>
      </c>
      <c r="K73" s="54">
        <v>12952651.721999999</v>
      </c>
      <c r="L73" s="54">
        <v>13190769.654999999</v>
      </c>
      <c r="M73" s="54">
        <v>13753052.493000001</v>
      </c>
      <c r="N73" s="54">
        <v>12605476.173</v>
      </c>
      <c r="O73" s="55">
        <f t="shared" si="2"/>
        <v>152461736.55599999</v>
      </c>
    </row>
    <row r="74" spans="1:15" ht="13.5" thickBot="1" x14ac:dyDescent="0.25">
      <c r="A74" s="47">
        <v>2013</v>
      </c>
      <c r="B74" s="57" t="s">
        <v>44</v>
      </c>
      <c r="C74" s="54">
        <v>11481559</v>
      </c>
      <c r="D74" s="54">
        <v>12386204</v>
      </c>
      <c r="E74" s="54">
        <v>13122243</v>
      </c>
      <c r="F74" s="54">
        <v>12468957</v>
      </c>
      <c r="G74" s="54">
        <v>13276668</v>
      </c>
      <c r="H74" s="54">
        <v>12393547</v>
      </c>
      <c r="I74" s="54">
        <v>13060662</v>
      </c>
      <c r="J74" s="54">
        <v>11116764</v>
      </c>
      <c r="K74" s="54">
        <v>13059044</v>
      </c>
      <c r="L74" s="54">
        <v>12054431</v>
      </c>
      <c r="M74" s="54">
        <v>14196127</v>
      </c>
      <c r="N74" s="54">
        <v>13180277</v>
      </c>
      <c r="O74" s="59">
        <f t="shared" si="2"/>
        <v>151796483</v>
      </c>
    </row>
    <row r="75" spans="1:15" ht="13.5" thickBot="1" x14ac:dyDescent="0.25">
      <c r="A75" s="47">
        <v>2014</v>
      </c>
      <c r="B75" s="57" t="s">
        <v>44</v>
      </c>
      <c r="C75" s="54">
        <v>12401908.869999999</v>
      </c>
      <c r="D75" s="54">
        <v>13055223.035</v>
      </c>
      <c r="E75" s="54">
        <v>14682723.491</v>
      </c>
      <c r="F75" s="54">
        <v>13374761.114</v>
      </c>
      <c r="G75" s="54">
        <v>13703090.467</v>
      </c>
      <c r="H75" s="54">
        <v>12893896.216</v>
      </c>
      <c r="I75" s="54">
        <v>13359534.795</v>
      </c>
      <c r="J75" s="54">
        <v>11410933.752</v>
      </c>
      <c r="K75" s="54">
        <v>13660014.155999999</v>
      </c>
      <c r="L75" s="54">
        <v>12598705.153999999</v>
      </c>
      <c r="M75" s="58"/>
      <c r="N75" s="58"/>
      <c r="O75" s="59">
        <f t="shared" si="2"/>
        <v>131140791.05000001</v>
      </c>
    </row>
    <row r="76" spans="1:15" x14ac:dyDescent="0.2">
      <c r="B76" s="60" t="s">
        <v>110</v>
      </c>
    </row>
    <row r="78" spans="1:15" x14ac:dyDescent="0.2">
      <c r="C78" s="63"/>
    </row>
  </sheetData>
  <pageMargins left="0.59055118110236227" right="0.35433070866141736" top="0.23622047244094491" bottom="0.19685039370078741" header="0" footer="0"/>
  <pageSetup paperSize="9" scale="60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D91"/>
  <sheetViews>
    <sheetView showGridLines="0" workbookViewId="0">
      <selection activeCell="D82" sqref="D82:D91"/>
    </sheetView>
  </sheetViews>
  <sheetFormatPr defaultColWidth="9.140625" defaultRowHeight="12.75" x14ac:dyDescent="0.2"/>
  <cols>
    <col min="1" max="1" width="29.140625" customWidth="1"/>
    <col min="2" max="3" width="16" style="84" bestFit="1" customWidth="1"/>
    <col min="4" max="4" width="9.28515625" bestFit="1" customWidth="1"/>
  </cols>
  <sheetData>
    <row r="2" spans="1:4" ht="24.6" customHeight="1" x14ac:dyDescent="0.3">
      <c r="A2" s="147" t="s">
        <v>111</v>
      </c>
      <c r="B2" s="147"/>
      <c r="C2" s="147"/>
      <c r="D2" s="147"/>
    </row>
    <row r="3" spans="1:4" ht="15.75" x14ac:dyDescent="0.25">
      <c r="A3" s="146" t="s">
        <v>112</v>
      </c>
      <c r="B3" s="146"/>
      <c r="C3" s="146"/>
      <c r="D3" s="146"/>
    </row>
    <row r="5" spans="1:4" x14ac:dyDescent="0.2">
      <c r="A5" s="77" t="s">
        <v>113</v>
      </c>
      <c r="B5" s="78" t="s">
        <v>208</v>
      </c>
      <c r="C5" s="78" t="s">
        <v>209</v>
      </c>
      <c r="D5" s="79" t="s">
        <v>114</v>
      </c>
    </row>
    <row r="6" spans="1:4" x14ac:dyDescent="0.2">
      <c r="A6" s="80" t="s">
        <v>201</v>
      </c>
      <c r="B6" s="81">
        <v>11645</v>
      </c>
      <c r="C6" s="81">
        <v>52174</v>
      </c>
      <c r="D6" s="82">
        <v>3.4803778445684843</v>
      </c>
    </row>
    <row r="7" spans="1:4" x14ac:dyDescent="0.2">
      <c r="A7" s="80" t="s">
        <v>200</v>
      </c>
      <c r="B7" s="81">
        <v>7842</v>
      </c>
      <c r="C7" s="81">
        <v>25705</v>
      </c>
      <c r="D7" s="82">
        <v>2.2778627901045652</v>
      </c>
    </row>
    <row r="8" spans="1:4" x14ac:dyDescent="0.2">
      <c r="A8" s="80" t="s">
        <v>215</v>
      </c>
      <c r="B8" s="81">
        <v>7143</v>
      </c>
      <c r="C8" s="81">
        <v>20690</v>
      </c>
      <c r="D8" s="82">
        <v>1.8965420691586168</v>
      </c>
    </row>
    <row r="9" spans="1:4" x14ac:dyDescent="0.2">
      <c r="A9" s="80" t="s">
        <v>216</v>
      </c>
      <c r="B9" s="81">
        <v>13589</v>
      </c>
      <c r="C9" s="81">
        <v>38227</v>
      </c>
      <c r="D9" s="82">
        <v>1.8130841121495327</v>
      </c>
    </row>
    <row r="10" spans="1:4" x14ac:dyDescent="0.2">
      <c r="A10" s="80" t="s">
        <v>217</v>
      </c>
      <c r="B10" s="81">
        <v>10360</v>
      </c>
      <c r="C10" s="81">
        <v>28673</v>
      </c>
      <c r="D10" s="82">
        <v>1.7676640926640927</v>
      </c>
    </row>
    <row r="11" spans="1:4" x14ac:dyDescent="0.2">
      <c r="A11" s="80" t="s">
        <v>218</v>
      </c>
      <c r="B11" s="81">
        <v>5474</v>
      </c>
      <c r="C11" s="81">
        <v>10694</v>
      </c>
      <c r="D11" s="82">
        <v>0.95359883083668251</v>
      </c>
    </row>
    <row r="12" spans="1:4" x14ac:dyDescent="0.2">
      <c r="A12" s="80" t="s">
        <v>219</v>
      </c>
      <c r="B12" s="81">
        <v>19304</v>
      </c>
      <c r="C12" s="81">
        <v>36883</v>
      </c>
      <c r="D12" s="82">
        <v>0.91064028180687939</v>
      </c>
    </row>
    <row r="13" spans="1:4" x14ac:dyDescent="0.2">
      <c r="A13" s="80" t="s">
        <v>158</v>
      </c>
      <c r="B13" s="81">
        <v>206773</v>
      </c>
      <c r="C13" s="81">
        <v>369785</v>
      </c>
      <c r="D13" s="82">
        <v>0.78836211691081526</v>
      </c>
    </row>
    <row r="14" spans="1:4" x14ac:dyDescent="0.2">
      <c r="A14" s="80" t="s">
        <v>220</v>
      </c>
      <c r="B14" s="81">
        <v>9250</v>
      </c>
      <c r="C14" s="81">
        <v>16234</v>
      </c>
      <c r="D14" s="82">
        <v>0.75502702702702706</v>
      </c>
    </row>
    <row r="15" spans="1:4" x14ac:dyDescent="0.2">
      <c r="A15" s="80" t="s">
        <v>160</v>
      </c>
      <c r="B15" s="81">
        <v>210067</v>
      </c>
      <c r="C15" s="81">
        <v>361442</v>
      </c>
      <c r="D15" s="82">
        <v>0.72060342652582277</v>
      </c>
    </row>
    <row r="16" spans="1:4" x14ac:dyDescent="0.2">
      <c r="A16" s="83" t="s">
        <v>115</v>
      </c>
      <c r="D16" s="138"/>
    </row>
    <row r="17" spans="1:4" x14ac:dyDescent="0.2">
      <c r="A17" s="85"/>
    </row>
    <row r="18" spans="1:4" ht="19.5" x14ac:dyDescent="0.3">
      <c r="A18" s="147" t="s">
        <v>116</v>
      </c>
      <c r="B18" s="147"/>
      <c r="C18" s="147"/>
      <c r="D18" s="147"/>
    </row>
    <row r="19" spans="1:4" ht="15.75" x14ac:dyDescent="0.25">
      <c r="A19" s="146" t="s">
        <v>117</v>
      </c>
      <c r="B19" s="146"/>
      <c r="C19" s="146"/>
      <c r="D19" s="146"/>
    </row>
    <row r="20" spans="1:4" x14ac:dyDescent="0.2">
      <c r="A20" s="37"/>
    </row>
    <row r="21" spans="1:4" x14ac:dyDescent="0.2">
      <c r="A21" s="77" t="s">
        <v>113</v>
      </c>
      <c r="B21" s="78" t="s">
        <v>208</v>
      </c>
      <c r="C21" s="78" t="s">
        <v>209</v>
      </c>
      <c r="D21" s="79" t="s">
        <v>114</v>
      </c>
    </row>
    <row r="22" spans="1:4" x14ac:dyDescent="0.2">
      <c r="A22" s="80" t="s">
        <v>71</v>
      </c>
      <c r="B22" s="81">
        <v>1123190</v>
      </c>
      <c r="C22" s="81">
        <v>1249253</v>
      </c>
      <c r="D22" s="82">
        <v>0.11223657618034348</v>
      </c>
    </row>
    <row r="23" spans="1:4" x14ac:dyDescent="0.2">
      <c r="A23" s="80" t="s">
        <v>73</v>
      </c>
      <c r="B23" s="81">
        <v>783493</v>
      </c>
      <c r="C23" s="81">
        <v>833760</v>
      </c>
      <c r="D23" s="82">
        <v>6.4157561075848801E-2</v>
      </c>
    </row>
    <row r="24" spans="1:4" x14ac:dyDescent="0.2">
      <c r="A24" s="80" t="s">
        <v>72</v>
      </c>
      <c r="B24" s="81">
        <v>1053982</v>
      </c>
      <c r="C24" s="81">
        <v>815673</v>
      </c>
      <c r="D24" s="82">
        <v>-0.22610348184314344</v>
      </c>
    </row>
    <row r="25" spans="1:4" x14ac:dyDescent="0.2">
      <c r="A25" s="80" t="s">
        <v>75</v>
      </c>
      <c r="B25" s="81">
        <v>508769</v>
      </c>
      <c r="C25" s="81">
        <v>554720</v>
      </c>
      <c r="D25" s="82">
        <v>9.031800286574064E-2</v>
      </c>
    </row>
    <row r="26" spans="1:4" x14ac:dyDescent="0.2">
      <c r="A26" s="80" t="s">
        <v>77</v>
      </c>
      <c r="B26" s="81">
        <v>397356</v>
      </c>
      <c r="C26" s="81">
        <v>504301</v>
      </c>
      <c r="D26" s="82">
        <v>0.26914152548344555</v>
      </c>
    </row>
    <row r="27" spans="1:4" x14ac:dyDescent="0.2">
      <c r="A27" s="80" t="s">
        <v>74</v>
      </c>
      <c r="B27" s="81">
        <v>621848</v>
      </c>
      <c r="C27" s="81">
        <v>493881</v>
      </c>
      <c r="D27" s="82">
        <v>-0.20578501498758539</v>
      </c>
    </row>
    <row r="28" spans="1:4" x14ac:dyDescent="0.2">
      <c r="A28" s="80" t="s">
        <v>76</v>
      </c>
      <c r="B28" s="81">
        <v>508241</v>
      </c>
      <c r="C28" s="81">
        <v>482706</v>
      </c>
      <c r="D28" s="82">
        <v>-5.0241912793340164E-2</v>
      </c>
    </row>
    <row r="29" spans="1:4" x14ac:dyDescent="0.2">
      <c r="A29" s="80" t="s">
        <v>78</v>
      </c>
      <c r="B29" s="81">
        <v>382898</v>
      </c>
      <c r="C29" s="81">
        <v>395572</v>
      </c>
      <c r="D29" s="82">
        <v>3.310019900861326E-2</v>
      </c>
    </row>
    <row r="30" spans="1:4" x14ac:dyDescent="0.2">
      <c r="A30" s="80" t="s">
        <v>158</v>
      </c>
      <c r="B30" s="81">
        <v>206773</v>
      </c>
      <c r="C30" s="81">
        <v>369785</v>
      </c>
      <c r="D30" s="82">
        <v>0.78836211691081526</v>
      </c>
    </row>
    <row r="31" spans="1:4" x14ac:dyDescent="0.2">
      <c r="A31" s="80" t="s">
        <v>160</v>
      </c>
      <c r="B31" s="81">
        <v>210067</v>
      </c>
      <c r="C31" s="81">
        <v>361442</v>
      </c>
      <c r="D31" s="82">
        <v>0.72060342652582277</v>
      </c>
    </row>
    <row r="32" spans="1:4" x14ac:dyDescent="0.2">
      <c r="A32" s="85"/>
      <c r="B32" s="141"/>
    </row>
    <row r="33" spans="1:4" ht="19.5" x14ac:dyDescent="0.3">
      <c r="A33" s="148" t="s">
        <v>118</v>
      </c>
      <c r="B33" s="148"/>
      <c r="C33" s="147"/>
      <c r="D33" s="147"/>
    </row>
    <row r="34" spans="1:4" ht="15.75" x14ac:dyDescent="0.25">
      <c r="A34" s="146" t="s">
        <v>119</v>
      </c>
      <c r="B34" s="146"/>
      <c r="C34" s="146"/>
      <c r="D34" s="146"/>
    </row>
    <row r="36" spans="1:4" x14ac:dyDescent="0.2">
      <c r="A36" s="77" t="s">
        <v>120</v>
      </c>
      <c r="B36" s="78" t="s">
        <v>208</v>
      </c>
      <c r="C36" s="78" t="s">
        <v>209</v>
      </c>
      <c r="D36" s="79" t="s">
        <v>114</v>
      </c>
    </row>
    <row r="37" spans="1:4" x14ac:dyDescent="0.2">
      <c r="A37" s="80" t="s">
        <v>101</v>
      </c>
      <c r="B37" s="81">
        <v>1749418.3584799999</v>
      </c>
      <c r="C37" s="81">
        <v>1713229.21951</v>
      </c>
      <c r="D37" s="82">
        <v>-2.068638344543456E-2</v>
      </c>
    </row>
    <row r="38" spans="1:4" x14ac:dyDescent="0.2">
      <c r="A38" s="80" t="s">
        <v>137</v>
      </c>
      <c r="B38" s="81">
        <v>1394132.8365499999</v>
      </c>
      <c r="C38" s="81">
        <v>1508600.1802699999</v>
      </c>
      <c r="D38" s="82">
        <v>8.2106482767644567E-2</v>
      </c>
    </row>
    <row r="39" spans="1:4" x14ac:dyDescent="0.2">
      <c r="A39" s="80" t="s">
        <v>191</v>
      </c>
      <c r="B39" s="81">
        <v>1334106.4481500001</v>
      </c>
      <c r="C39" s="81">
        <v>1503680.33495</v>
      </c>
      <c r="D39" s="82">
        <v>0.12710671403706009</v>
      </c>
    </row>
    <row r="40" spans="1:4" x14ac:dyDescent="0.2">
      <c r="A40" s="80" t="s">
        <v>193</v>
      </c>
      <c r="B40" s="81">
        <v>1054290.3966300001</v>
      </c>
      <c r="C40" s="81">
        <v>1053839.89136</v>
      </c>
      <c r="D40" s="82">
        <v>-4.2730662390561919E-4</v>
      </c>
    </row>
    <row r="41" spans="1:4" x14ac:dyDescent="0.2">
      <c r="A41" s="80" t="s">
        <v>105</v>
      </c>
      <c r="B41" s="81">
        <v>1044197.0436100001</v>
      </c>
      <c r="C41" s="81">
        <v>1052745.8689999999</v>
      </c>
      <c r="D41" s="82">
        <v>8.1869848629765127E-3</v>
      </c>
    </row>
    <row r="42" spans="1:4" x14ac:dyDescent="0.2">
      <c r="A42" s="80" t="s">
        <v>97</v>
      </c>
      <c r="B42" s="81">
        <v>707833.97360000003</v>
      </c>
      <c r="C42" s="81">
        <v>758767.66325999994</v>
      </c>
      <c r="D42" s="82">
        <v>7.1957113616565066E-2</v>
      </c>
    </row>
    <row r="43" spans="1:4" x14ac:dyDescent="0.2">
      <c r="A43" s="80" t="s">
        <v>138</v>
      </c>
      <c r="B43" s="81">
        <v>533746.57626</v>
      </c>
      <c r="C43" s="81">
        <v>564441.13656000001</v>
      </c>
      <c r="D43" s="82">
        <v>5.7507741810877679E-2</v>
      </c>
    </row>
    <row r="44" spans="1:4" x14ac:dyDescent="0.2">
      <c r="A44" s="80" t="s">
        <v>139</v>
      </c>
      <c r="B44" s="81">
        <v>534887.56414999999</v>
      </c>
      <c r="C44" s="81">
        <v>564001.00366000005</v>
      </c>
      <c r="D44" s="82">
        <v>5.4429082785397667E-2</v>
      </c>
    </row>
    <row r="45" spans="1:4" x14ac:dyDescent="0.2">
      <c r="A45" s="80" t="s">
        <v>103</v>
      </c>
      <c r="B45" s="81">
        <v>450315.80060000002</v>
      </c>
      <c r="C45" s="81">
        <v>496436.47321000003</v>
      </c>
      <c r="D45" s="82">
        <v>0.10241850840798591</v>
      </c>
    </row>
    <row r="46" spans="1:4" x14ac:dyDescent="0.2">
      <c r="A46" s="80" t="s">
        <v>221</v>
      </c>
      <c r="B46" s="81">
        <v>363788.88591000001</v>
      </c>
      <c r="C46" s="81">
        <v>351540.89939999999</v>
      </c>
      <c r="D46" s="82">
        <v>-3.3667841389277961E-2</v>
      </c>
    </row>
    <row r="48" spans="1:4" ht="19.5" x14ac:dyDescent="0.3">
      <c r="A48" s="147" t="s">
        <v>121</v>
      </c>
      <c r="B48" s="147"/>
      <c r="C48" s="147"/>
      <c r="D48" s="147"/>
    </row>
    <row r="49" spans="1:4" ht="15.75" x14ac:dyDescent="0.25">
      <c r="A49" s="146" t="s">
        <v>122</v>
      </c>
      <c r="B49" s="146"/>
      <c r="C49" s="146"/>
      <c r="D49" s="146"/>
    </row>
    <row r="51" spans="1:4" x14ac:dyDescent="0.2">
      <c r="A51" s="77" t="s">
        <v>120</v>
      </c>
      <c r="B51" s="78" t="s">
        <v>208</v>
      </c>
      <c r="C51" s="78" t="s">
        <v>209</v>
      </c>
      <c r="D51" s="79" t="s">
        <v>114</v>
      </c>
    </row>
    <row r="52" spans="1:4" x14ac:dyDescent="0.2">
      <c r="A52" s="80" t="s">
        <v>102</v>
      </c>
      <c r="B52" s="81">
        <v>47933.185019999997</v>
      </c>
      <c r="C52" s="81">
        <v>175946.58945</v>
      </c>
      <c r="D52" s="82">
        <v>2.670663432371263</v>
      </c>
    </row>
    <row r="53" spans="1:4" x14ac:dyDescent="0.2">
      <c r="A53" s="80" t="s">
        <v>202</v>
      </c>
      <c r="B53" s="81">
        <v>50115.952340000003</v>
      </c>
      <c r="C53" s="81">
        <v>95956.638160000002</v>
      </c>
      <c r="D53" s="82">
        <v>0.91469250168099259</v>
      </c>
    </row>
    <row r="54" spans="1:4" x14ac:dyDescent="0.2">
      <c r="A54" s="80" t="s">
        <v>106</v>
      </c>
      <c r="B54" s="81">
        <v>193818.15187999999</v>
      </c>
      <c r="C54" s="81">
        <v>330227.32160000002</v>
      </c>
      <c r="D54" s="82">
        <v>0.70379976486648177</v>
      </c>
    </row>
    <row r="55" spans="1:4" x14ac:dyDescent="0.2">
      <c r="A55" s="80" t="s">
        <v>222</v>
      </c>
      <c r="B55" s="81">
        <v>181405.01751000001</v>
      </c>
      <c r="C55" s="81">
        <v>267755.56663999998</v>
      </c>
      <c r="D55" s="82">
        <v>0.47600970643074891</v>
      </c>
    </row>
    <row r="56" spans="1:4" x14ac:dyDescent="0.2">
      <c r="A56" s="80" t="s">
        <v>108</v>
      </c>
      <c r="B56" s="81">
        <v>6548.3366100000003</v>
      </c>
      <c r="C56" s="81">
        <v>9312.2175499999994</v>
      </c>
      <c r="D56" s="82">
        <v>0.42207374247977136</v>
      </c>
    </row>
    <row r="57" spans="1:4" x14ac:dyDescent="0.2">
      <c r="A57" s="80" t="s">
        <v>223</v>
      </c>
      <c r="B57" s="81">
        <v>152872.73180000001</v>
      </c>
      <c r="C57" s="81">
        <v>194861.96547</v>
      </c>
      <c r="D57" s="82">
        <v>0.27466790954539599</v>
      </c>
    </row>
    <row r="58" spans="1:4" x14ac:dyDescent="0.2">
      <c r="A58" s="80" t="s">
        <v>191</v>
      </c>
      <c r="B58" s="81">
        <v>1334106.4481500001</v>
      </c>
      <c r="C58" s="81">
        <v>1503680.33495</v>
      </c>
      <c r="D58" s="82">
        <v>0.12710671403706009</v>
      </c>
    </row>
    <row r="59" spans="1:4" x14ac:dyDescent="0.2">
      <c r="A59" s="80" t="s">
        <v>103</v>
      </c>
      <c r="B59" s="81">
        <v>450315.80060000002</v>
      </c>
      <c r="C59" s="81">
        <v>496436.47321000003</v>
      </c>
      <c r="D59" s="82">
        <v>0.10241850840798591</v>
      </c>
    </row>
    <row r="60" spans="1:4" x14ac:dyDescent="0.2">
      <c r="A60" s="80" t="s">
        <v>137</v>
      </c>
      <c r="B60" s="81">
        <v>1394132.8365499999</v>
      </c>
      <c r="C60" s="81">
        <v>1508600.1802699999</v>
      </c>
      <c r="D60" s="82">
        <v>8.2106482767644567E-2</v>
      </c>
    </row>
    <row r="61" spans="1:4" x14ac:dyDescent="0.2">
      <c r="A61" s="80" t="s">
        <v>198</v>
      </c>
      <c r="B61" s="81">
        <v>193554.00143999999</v>
      </c>
      <c r="C61" s="81">
        <v>207731.81395000001</v>
      </c>
      <c r="D61" s="82">
        <v>7.324990650939868E-2</v>
      </c>
    </row>
    <row r="63" spans="1:4" ht="19.5" x14ac:dyDescent="0.3">
      <c r="A63" s="147" t="s">
        <v>124</v>
      </c>
      <c r="B63" s="147"/>
      <c r="C63" s="147"/>
      <c r="D63" s="147"/>
    </row>
    <row r="64" spans="1:4" ht="15.75" x14ac:dyDescent="0.25">
      <c r="A64" s="146" t="s">
        <v>125</v>
      </c>
      <c r="B64" s="146"/>
      <c r="C64" s="146"/>
      <c r="D64" s="146"/>
    </row>
    <row r="66" spans="1:4" x14ac:dyDescent="0.2">
      <c r="A66" s="77" t="s">
        <v>126</v>
      </c>
      <c r="B66" s="78" t="s">
        <v>208</v>
      </c>
      <c r="C66" s="78" t="s">
        <v>209</v>
      </c>
      <c r="D66" s="79" t="s">
        <v>114</v>
      </c>
    </row>
    <row r="67" spans="1:4" x14ac:dyDescent="0.2">
      <c r="A67" s="80" t="s">
        <v>127</v>
      </c>
      <c r="B67" s="81">
        <v>5111869</v>
      </c>
      <c r="C67" s="81">
        <v>5687235</v>
      </c>
      <c r="D67" s="82">
        <f>(C67-B67)/B67</f>
        <v>0.11255491875867711</v>
      </c>
    </row>
    <row r="68" spans="1:4" x14ac:dyDescent="0.2">
      <c r="A68" s="80" t="s">
        <v>129</v>
      </c>
      <c r="B68" s="81">
        <v>982052</v>
      </c>
      <c r="C68" s="81">
        <v>1063146</v>
      </c>
      <c r="D68" s="82">
        <f t="shared" ref="D68:D76" si="0">(C68-B68)/B68</f>
        <v>8.2576075401302573E-2</v>
      </c>
    </row>
    <row r="69" spans="1:4" x14ac:dyDescent="0.2">
      <c r="A69" s="80" t="s">
        <v>128</v>
      </c>
      <c r="B69" s="81">
        <v>1010243</v>
      </c>
      <c r="C69" s="81">
        <v>987788</v>
      </c>
      <c r="D69" s="82">
        <f t="shared" si="0"/>
        <v>-2.2227325504853783E-2</v>
      </c>
    </row>
    <row r="70" spans="1:4" x14ac:dyDescent="0.2">
      <c r="A70" s="80" t="s">
        <v>130</v>
      </c>
      <c r="B70" s="81">
        <v>730789</v>
      </c>
      <c r="C70" s="81">
        <v>710080</v>
      </c>
      <c r="D70" s="82">
        <f t="shared" si="0"/>
        <v>-2.8337864965126733E-2</v>
      </c>
    </row>
    <row r="71" spans="1:4" x14ac:dyDescent="0.2">
      <c r="A71" s="80" t="s">
        <v>131</v>
      </c>
      <c r="B71" s="81">
        <v>579081</v>
      </c>
      <c r="C71" s="81">
        <v>592935</v>
      </c>
      <c r="D71" s="82">
        <f t="shared" si="0"/>
        <v>2.3924114243085163E-2</v>
      </c>
    </row>
    <row r="72" spans="1:4" x14ac:dyDescent="0.2">
      <c r="A72" s="80" t="s">
        <v>132</v>
      </c>
      <c r="B72" s="81">
        <v>534586</v>
      </c>
      <c r="C72" s="81">
        <v>569742</v>
      </c>
      <c r="D72" s="82">
        <f t="shared" si="0"/>
        <v>6.576303906200312E-2</v>
      </c>
    </row>
    <row r="73" spans="1:4" x14ac:dyDescent="0.2">
      <c r="A73" s="80" t="s">
        <v>133</v>
      </c>
      <c r="B73" s="81">
        <v>399712</v>
      </c>
      <c r="C73" s="81">
        <v>436226</v>
      </c>
      <c r="D73" s="82">
        <f t="shared" si="0"/>
        <v>9.1350772556240495E-2</v>
      </c>
    </row>
    <row r="74" spans="1:4" x14ac:dyDescent="0.2">
      <c r="A74" s="80" t="s">
        <v>134</v>
      </c>
      <c r="B74" s="81">
        <v>238688</v>
      </c>
      <c r="C74" s="81">
        <v>275771</v>
      </c>
      <c r="D74" s="82">
        <f t="shared" si="0"/>
        <v>0.15536181123474996</v>
      </c>
    </row>
    <row r="75" spans="1:4" x14ac:dyDescent="0.2">
      <c r="A75" s="80" t="s">
        <v>204</v>
      </c>
      <c r="B75" s="81">
        <v>221552</v>
      </c>
      <c r="C75" s="81">
        <v>184836</v>
      </c>
      <c r="D75" s="82">
        <f t="shared" si="0"/>
        <v>-0.16572181700007221</v>
      </c>
    </row>
    <row r="76" spans="1:4" x14ac:dyDescent="0.2">
      <c r="A76" s="80" t="s">
        <v>224</v>
      </c>
      <c r="B76" s="81">
        <v>148113</v>
      </c>
      <c r="C76" s="81">
        <v>164149</v>
      </c>
      <c r="D76" s="82">
        <f t="shared" si="0"/>
        <v>0.10826868674593047</v>
      </c>
    </row>
    <row r="78" spans="1:4" ht="19.5" x14ac:dyDescent="0.3">
      <c r="A78" s="147" t="s">
        <v>135</v>
      </c>
      <c r="B78" s="147"/>
      <c r="C78" s="147"/>
      <c r="D78" s="147"/>
    </row>
    <row r="79" spans="1:4" ht="15.75" x14ac:dyDescent="0.25">
      <c r="A79" s="146" t="s">
        <v>136</v>
      </c>
      <c r="B79" s="146"/>
      <c r="C79" s="146"/>
      <c r="D79" s="146"/>
    </row>
    <row r="81" spans="1:4" x14ac:dyDescent="0.2">
      <c r="A81" s="77" t="s">
        <v>126</v>
      </c>
      <c r="B81" s="78" t="s">
        <v>208</v>
      </c>
      <c r="C81" s="78" t="s">
        <v>209</v>
      </c>
      <c r="D81" s="79" t="s">
        <v>114</v>
      </c>
    </row>
    <row r="82" spans="1:4" x14ac:dyDescent="0.2">
      <c r="A82" s="80" t="s">
        <v>225</v>
      </c>
      <c r="B82" s="81">
        <v>12</v>
      </c>
      <c r="C82" s="81">
        <v>58</v>
      </c>
      <c r="D82" s="86">
        <v>3.8333333333333335</v>
      </c>
    </row>
    <row r="83" spans="1:4" x14ac:dyDescent="0.2">
      <c r="A83" s="80" t="s">
        <v>226</v>
      </c>
      <c r="B83" s="81">
        <v>13864</v>
      </c>
      <c r="C83" s="81">
        <v>60727</v>
      </c>
      <c r="D83" s="86">
        <v>3.380193306405078</v>
      </c>
    </row>
    <row r="84" spans="1:4" x14ac:dyDescent="0.2">
      <c r="A84" s="80" t="s">
        <v>227</v>
      </c>
      <c r="B84" s="81">
        <v>51</v>
      </c>
      <c r="C84" s="81">
        <v>201</v>
      </c>
      <c r="D84" s="86">
        <v>2.9411764705882355</v>
      </c>
    </row>
    <row r="85" spans="1:4" x14ac:dyDescent="0.2">
      <c r="A85" s="80" t="s">
        <v>194</v>
      </c>
      <c r="B85" s="81">
        <v>6066</v>
      </c>
      <c r="C85" s="81">
        <v>23613</v>
      </c>
      <c r="D85" s="86">
        <v>2.8926805143422354</v>
      </c>
    </row>
    <row r="86" spans="1:4" x14ac:dyDescent="0.2">
      <c r="A86" s="80" t="s">
        <v>228</v>
      </c>
      <c r="B86" s="81">
        <v>11182</v>
      </c>
      <c r="C86" s="81">
        <v>40045</v>
      </c>
      <c r="D86" s="86">
        <v>2.5812019316759076</v>
      </c>
    </row>
    <row r="87" spans="1:4" x14ac:dyDescent="0.2">
      <c r="A87" s="80" t="s">
        <v>229</v>
      </c>
      <c r="B87" s="81">
        <v>1336</v>
      </c>
      <c r="C87" s="81">
        <v>3604</v>
      </c>
      <c r="D87" s="86">
        <v>1.6976047904191616</v>
      </c>
    </row>
    <row r="88" spans="1:4" x14ac:dyDescent="0.2">
      <c r="A88" s="80" t="s">
        <v>230</v>
      </c>
      <c r="B88" s="81">
        <v>395</v>
      </c>
      <c r="C88" s="81">
        <v>1037</v>
      </c>
      <c r="D88" s="86">
        <v>1.6253164556962025</v>
      </c>
    </row>
    <row r="89" spans="1:4" x14ac:dyDescent="0.2">
      <c r="A89" s="80" t="s">
        <v>195</v>
      </c>
      <c r="B89" s="81">
        <v>71</v>
      </c>
      <c r="C89" s="81">
        <v>172</v>
      </c>
      <c r="D89" s="86">
        <v>1.4225352112676057</v>
      </c>
    </row>
    <row r="90" spans="1:4" x14ac:dyDescent="0.2">
      <c r="A90" s="80" t="s">
        <v>231</v>
      </c>
      <c r="B90" s="81">
        <v>73</v>
      </c>
      <c r="C90" s="81">
        <v>151</v>
      </c>
      <c r="D90" s="86">
        <v>1.0684931506849316</v>
      </c>
    </row>
    <row r="91" spans="1:4" x14ac:dyDescent="0.2">
      <c r="A91" s="80" t="s">
        <v>232</v>
      </c>
      <c r="B91" s="81">
        <v>358</v>
      </c>
      <c r="C91" s="81">
        <v>691</v>
      </c>
      <c r="D91" s="86">
        <v>0.93016759776536317</v>
      </c>
    </row>
  </sheetData>
  <mergeCells count="12">
    <mergeCell ref="A79:D79"/>
    <mergeCell ref="A2:D2"/>
    <mergeCell ref="A3:D3"/>
    <mergeCell ref="A18:D18"/>
    <mergeCell ref="A19:D19"/>
    <mergeCell ref="A33:D33"/>
    <mergeCell ref="A34:D34"/>
    <mergeCell ref="A48:D48"/>
    <mergeCell ref="A49:D49"/>
    <mergeCell ref="A63:D63"/>
    <mergeCell ref="A64:D64"/>
    <mergeCell ref="A78:D7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showGridLines="0" zoomScale="70" zoomScaleNormal="70" workbookViewId="0">
      <selection activeCell="D36" sqref="D36"/>
    </sheetView>
  </sheetViews>
  <sheetFormatPr defaultColWidth="9.140625" defaultRowHeight="12.75" x14ac:dyDescent="0.2"/>
  <cols>
    <col min="1" max="1" width="44.7109375" style="21" customWidth="1"/>
    <col min="2" max="2" width="16" style="24" customWidth="1"/>
    <col min="3" max="3" width="16" style="21" customWidth="1"/>
    <col min="4" max="4" width="10.28515625" style="21" customWidth="1"/>
    <col min="5" max="5" width="13.85546875" style="21" bestFit="1" customWidth="1"/>
    <col min="6" max="7" width="14.85546875" style="21" bestFit="1" customWidth="1"/>
    <col min="8" max="8" width="9.5703125" style="21" bestFit="1" customWidth="1"/>
    <col min="9" max="9" width="13.85546875" style="21" bestFit="1" customWidth="1"/>
    <col min="10" max="11" width="14.140625" style="21" bestFit="1" customWidth="1"/>
    <col min="12" max="12" width="9.5703125" style="21" bestFit="1" customWidth="1"/>
    <col min="13" max="13" width="9.28515625" style="21" customWidth="1"/>
    <col min="14" max="16384" width="9.140625" style="21"/>
  </cols>
  <sheetData>
    <row r="1" spans="1:13" ht="26.25" x14ac:dyDescent="0.4">
      <c r="B1" s="2" t="s">
        <v>210</v>
      </c>
      <c r="C1" s="22"/>
      <c r="D1" s="23"/>
    </row>
    <row r="2" spans="1:13" x14ac:dyDescent="0.2">
      <c r="D2" s="23"/>
    </row>
    <row r="3" spans="1:13" x14ac:dyDescent="0.2">
      <c r="D3" s="23"/>
    </row>
    <row r="4" spans="1:13" x14ac:dyDescent="0.2">
      <c r="B4" s="25"/>
      <c r="C4" s="23"/>
      <c r="D4" s="23"/>
      <c r="E4" s="23"/>
      <c r="F4" s="23"/>
      <c r="G4" s="23"/>
      <c r="H4" s="23"/>
      <c r="I4" s="23"/>
    </row>
    <row r="5" spans="1:13" ht="26.25" x14ac:dyDescent="0.2">
      <c r="A5" s="149" t="s">
        <v>39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1"/>
    </row>
    <row r="6" spans="1:13" ht="18" x14ac:dyDescent="0.2">
      <c r="A6" s="91"/>
      <c r="B6" s="142" t="s">
        <v>68</v>
      </c>
      <c r="C6" s="142"/>
      <c r="D6" s="142"/>
      <c r="E6" s="142"/>
      <c r="F6" s="142" t="s">
        <v>206</v>
      </c>
      <c r="G6" s="142"/>
      <c r="H6" s="142"/>
      <c r="I6" s="142"/>
      <c r="J6" s="142" t="s">
        <v>180</v>
      </c>
      <c r="K6" s="142"/>
      <c r="L6" s="142"/>
      <c r="M6" s="142"/>
    </row>
    <row r="7" spans="1:13" ht="30" x14ac:dyDescent="0.25">
      <c r="A7" s="92" t="s">
        <v>2</v>
      </c>
      <c r="B7" s="6">
        <v>2013</v>
      </c>
      <c r="C7" s="7">
        <v>2014</v>
      </c>
      <c r="D7" s="8" t="s">
        <v>181</v>
      </c>
      <c r="E7" s="8" t="s">
        <v>182</v>
      </c>
      <c r="F7" s="6">
        <v>2013</v>
      </c>
      <c r="G7" s="7">
        <v>2014</v>
      </c>
      <c r="H7" s="8" t="s">
        <v>181</v>
      </c>
      <c r="I7" s="8" t="s">
        <v>182</v>
      </c>
      <c r="J7" s="6" t="s">
        <v>183</v>
      </c>
      <c r="K7" s="7" t="s">
        <v>184</v>
      </c>
      <c r="L7" s="8" t="s">
        <v>181</v>
      </c>
      <c r="M7" s="8" t="s">
        <v>182</v>
      </c>
    </row>
    <row r="8" spans="1:13" ht="16.5" x14ac:dyDescent="0.25">
      <c r="A8" s="93" t="s">
        <v>3</v>
      </c>
      <c r="B8" s="94">
        <f>'SEKTÖR (U S D)'!B8*1.9903</f>
        <v>3626136.8394639958</v>
      </c>
      <c r="C8" s="94">
        <f>'SEKTÖR (U S D)'!C8*2.2583</f>
        <v>4548078.8078734586</v>
      </c>
      <c r="D8" s="95">
        <f t="shared" ref="D8:D43" si="0">(C8-B8)/B8*100</f>
        <v>25.424908359104876</v>
      </c>
      <c r="E8" s="95">
        <f t="shared" ref="E8:E43" si="1">C8/C$46*100</f>
        <v>15.98528687417495</v>
      </c>
      <c r="F8" s="94">
        <f>'SEKTÖR (U S D)'!F8*1.8722</f>
        <v>31620275.317929935</v>
      </c>
      <c r="G8" s="94">
        <f>'SEKTÖR (U S D)'!G8*2.1724</f>
        <v>39099455.594616912</v>
      </c>
      <c r="H8" s="95">
        <f t="shared" ref="H8:H43" si="2">(G8-F8)/F8*100</f>
        <v>23.653115608534851</v>
      </c>
      <c r="I8" s="95">
        <f t="shared" ref="I8:I46" si="3">G8/G$46*100</f>
        <v>13.724392105441702</v>
      </c>
      <c r="J8" s="94">
        <f>'SEKTÖR (U S D)'!J8*1.8567</f>
        <v>38430456.5680902</v>
      </c>
      <c r="K8" s="94">
        <f>'SEKTÖR (U S D)'!K8*2.1498</f>
        <v>48263014.927341595</v>
      </c>
      <c r="L8" s="95">
        <f t="shared" ref="L8:L43" si="4">(K8-J8)/J8*100</f>
        <v>25.585327985448973</v>
      </c>
      <c r="M8" s="95">
        <f t="shared" ref="M8:M46" si="5">K8/K$46*100</f>
        <v>14.162531383526582</v>
      </c>
    </row>
    <row r="9" spans="1:13" s="26" customFormat="1" ht="15.75" x14ac:dyDescent="0.25">
      <c r="A9" s="96" t="s">
        <v>4</v>
      </c>
      <c r="B9" s="97">
        <f>'SEKTÖR (U S D)'!B9*1.9903</f>
        <v>2558773.4251818573</v>
      </c>
      <c r="C9" s="97">
        <f>'SEKTÖR (U S D)'!C9*2.2583</f>
        <v>3344552.8389892746</v>
      </c>
      <c r="D9" s="98">
        <f t="shared" si="0"/>
        <v>30.709222085639343</v>
      </c>
      <c r="E9" s="98">
        <f t="shared" si="1"/>
        <v>11.7552133231565</v>
      </c>
      <c r="F9" s="97">
        <f>'SEKTÖR (U S D)'!F9*1.8722</f>
        <v>21930962.182507951</v>
      </c>
      <c r="G9" s="97">
        <f>'SEKTÖR (U S D)'!G9*2.1724</f>
        <v>26918914.986568883</v>
      </c>
      <c r="H9" s="98">
        <f t="shared" si="2"/>
        <v>22.74388493560626</v>
      </c>
      <c r="I9" s="98">
        <f t="shared" si="3"/>
        <v>9.4488718246907357</v>
      </c>
      <c r="J9" s="97">
        <f>'SEKTÖR (U S D)'!J9*1.8567</f>
        <v>26848860.089136299</v>
      </c>
      <c r="K9" s="97">
        <f>'SEKTÖR (U S D)'!K9*2.1498</f>
        <v>33480387.473907597</v>
      </c>
      <c r="L9" s="98">
        <f t="shared" si="4"/>
        <v>24.699474624826163</v>
      </c>
      <c r="M9" s="98">
        <f t="shared" si="5"/>
        <v>9.8246460368397983</v>
      </c>
    </row>
    <row r="10" spans="1:13" ht="14.25" x14ac:dyDescent="0.2">
      <c r="A10" s="15" t="s">
        <v>5</v>
      </c>
      <c r="B10" s="99">
        <f>'SEKTÖR (U S D)'!B10*1.9903</f>
        <v>1062315.810730278</v>
      </c>
      <c r="C10" s="99">
        <f>'SEKTÖR (U S D)'!C10*2.2583</f>
        <v>1274677.4186934482</v>
      </c>
      <c r="D10" s="100">
        <f t="shared" si="0"/>
        <v>19.99044030204016</v>
      </c>
      <c r="E10" s="100">
        <f t="shared" si="1"/>
        <v>4.4801519653910331</v>
      </c>
      <c r="F10" s="99">
        <f>'SEKTÖR (U S D)'!F10*1.8722</f>
        <v>9810077.1161947194</v>
      </c>
      <c r="G10" s="99">
        <f>'SEKTÖR (U S D)'!G10*2.1724</f>
        <v>11872803.956216702</v>
      </c>
      <c r="H10" s="100">
        <f t="shared" si="2"/>
        <v>21.026611876646534</v>
      </c>
      <c r="I10" s="100">
        <f t="shared" si="3"/>
        <v>4.1675009129434413</v>
      </c>
      <c r="J10" s="99">
        <f>'SEKTÖR (U S D)'!J10*1.8567</f>
        <v>11768208.917593502</v>
      </c>
      <c r="K10" s="99">
        <f>'SEKTÖR (U S D)'!K10*2.1498</f>
        <v>14640288.470951397</v>
      </c>
      <c r="L10" s="100">
        <f t="shared" si="4"/>
        <v>24.405409297791522</v>
      </c>
      <c r="M10" s="100">
        <f t="shared" si="5"/>
        <v>4.2961167106091604</v>
      </c>
    </row>
    <row r="11" spans="1:13" ht="14.25" x14ac:dyDescent="0.2">
      <c r="A11" s="15" t="s">
        <v>6</v>
      </c>
      <c r="B11" s="99">
        <f>'SEKTÖR (U S D)'!B11*1.9903</f>
        <v>433049.259505369</v>
      </c>
      <c r="C11" s="99">
        <f>'SEKTÖR (U S D)'!C11*2.2583</f>
        <v>480705.02201986004</v>
      </c>
      <c r="D11" s="100">
        <f t="shared" si="0"/>
        <v>11.004697841747539</v>
      </c>
      <c r="E11" s="100">
        <f t="shared" si="1"/>
        <v>1.689550248237002</v>
      </c>
      <c r="F11" s="99">
        <f>'SEKTÖR (U S D)'!F11*1.8722</f>
        <v>3092719.3451261586</v>
      </c>
      <c r="G11" s="99">
        <f>'SEKTÖR (U S D)'!G11*2.1724</f>
        <v>3735791.4165191641</v>
      </c>
      <c r="H11" s="100">
        <f t="shared" si="2"/>
        <v>20.793094996040555</v>
      </c>
      <c r="I11" s="100">
        <f t="shared" si="3"/>
        <v>1.3113089541715097</v>
      </c>
      <c r="J11" s="99">
        <f>'SEKTÖR (U S D)'!J11*1.8567</f>
        <v>4172587.9520742004</v>
      </c>
      <c r="K11" s="99">
        <f>'SEKTÖR (U S D)'!K11*2.1498</f>
        <v>5199740.7393377991</v>
      </c>
      <c r="L11" s="100">
        <f t="shared" si="4"/>
        <v>24.616683915626016</v>
      </c>
      <c r="M11" s="100">
        <f t="shared" si="5"/>
        <v>1.5258369481877205</v>
      </c>
    </row>
    <row r="12" spans="1:13" ht="14.25" x14ac:dyDescent="0.2">
      <c r="A12" s="15" t="s">
        <v>7</v>
      </c>
      <c r="B12" s="99">
        <f>'SEKTÖR (U S D)'!B12*1.9903</f>
        <v>243199.68311191798</v>
      </c>
      <c r="C12" s="99">
        <f>'SEKTÖR (U S D)'!C12*2.2583</f>
        <v>284227.88756908703</v>
      </c>
      <c r="D12" s="100">
        <f t="shared" si="0"/>
        <v>16.870171840761934</v>
      </c>
      <c r="E12" s="100">
        <f t="shared" si="1"/>
        <v>0.99898539853072243</v>
      </c>
      <c r="F12" s="99">
        <f>'SEKTÖR (U S D)'!F12*1.8722</f>
        <v>1993445.0498268681</v>
      </c>
      <c r="G12" s="99">
        <f>'SEKTÖR (U S D)'!G12*2.1724</f>
        <v>2539915.8421671283</v>
      </c>
      <c r="H12" s="100">
        <f t="shared" si="2"/>
        <v>27.413386307674827</v>
      </c>
      <c r="I12" s="100">
        <f t="shared" si="3"/>
        <v>0.89154184892344368</v>
      </c>
      <c r="J12" s="99">
        <f>'SEKTÖR (U S D)'!J12*1.8567</f>
        <v>2405952.7333938004</v>
      </c>
      <c r="K12" s="99">
        <f>'SEKTÖR (U S D)'!K12*2.1498</f>
        <v>3083686.6637400007</v>
      </c>
      <c r="L12" s="100">
        <f t="shared" si="4"/>
        <v>28.169045922618729</v>
      </c>
      <c r="M12" s="100">
        <f t="shared" si="5"/>
        <v>0.90489185596731048</v>
      </c>
    </row>
    <row r="13" spans="1:13" ht="14.25" x14ac:dyDescent="0.2">
      <c r="A13" s="15" t="s">
        <v>8</v>
      </c>
      <c r="B13" s="99">
        <f>'SEKTÖR (U S D)'!B13*1.9903</f>
        <v>304262.59810154</v>
      </c>
      <c r="C13" s="99">
        <f>'SEKTÖR (U S D)'!C13*2.2583</f>
        <v>440056.77662090102</v>
      </c>
      <c r="D13" s="100">
        <f t="shared" si="0"/>
        <v>44.630585345242835</v>
      </c>
      <c r="E13" s="100">
        <f t="shared" si="1"/>
        <v>1.5466824811900985</v>
      </c>
      <c r="F13" s="99">
        <f>'SEKTÖR (U S D)'!F13*1.8722</f>
        <v>2138227.853466386</v>
      </c>
      <c r="G13" s="99">
        <f>'SEKTÖR (U S D)'!G13*2.1724</f>
        <v>2531220.9490493564</v>
      </c>
      <c r="H13" s="100">
        <f t="shared" si="2"/>
        <v>18.379383420053667</v>
      </c>
      <c r="I13" s="100">
        <f t="shared" si="3"/>
        <v>0.88848983398747017</v>
      </c>
      <c r="J13" s="99">
        <f>'SEKTÖR (U S D)'!J13*1.8567</f>
        <v>2633853.2374980003</v>
      </c>
      <c r="K13" s="99">
        <f>'SEKTÖR (U S D)'!K13*2.1498</f>
        <v>3141572.7718847999</v>
      </c>
      <c r="L13" s="100">
        <f t="shared" si="4"/>
        <v>19.276682814305257</v>
      </c>
      <c r="M13" s="100">
        <f t="shared" si="5"/>
        <v>0.92187823413919079</v>
      </c>
    </row>
    <row r="14" spans="1:13" ht="14.25" x14ac:dyDescent="0.2">
      <c r="A14" s="15" t="s">
        <v>9</v>
      </c>
      <c r="B14" s="99">
        <f>'SEKTÖR (U S D)'!B14*1.9903</f>
        <v>361050.40635015297</v>
      </c>
      <c r="C14" s="99">
        <f>'SEKTÖR (U S D)'!C14*2.2583</f>
        <v>604672.39614311198</v>
      </c>
      <c r="D14" s="100">
        <f t="shared" si="0"/>
        <v>67.475894087954629</v>
      </c>
      <c r="E14" s="100">
        <f t="shared" si="1"/>
        <v>2.1252625835131171</v>
      </c>
      <c r="F14" s="99">
        <f>'SEKTÖR (U S D)'!F14*1.8722</f>
        <v>2621965.7313796319</v>
      </c>
      <c r="G14" s="99">
        <f>'SEKTÖR (U S D)'!G14*2.1724</f>
        <v>3709458.5682725683</v>
      </c>
      <c r="H14" s="100">
        <f t="shared" si="2"/>
        <v>41.476241427484901</v>
      </c>
      <c r="I14" s="100">
        <f t="shared" si="3"/>
        <v>1.3020657990151723</v>
      </c>
      <c r="J14" s="99">
        <f>'SEKTÖR (U S D)'!J14*1.8567</f>
        <v>3265249.0581099004</v>
      </c>
      <c r="K14" s="99">
        <f>'SEKTÖR (U S D)'!K14*2.1498</f>
        <v>4465089.4499003999</v>
      </c>
      <c r="L14" s="100">
        <f t="shared" si="4"/>
        <v>36.745754165687771</v>
      </c>
      <c r="M14" s="100">
        <f t="shared" si="5"/>
        <v>1.3102573380396783</v>
      </c>
    </row>
    <row r="15" spans="1:13" ht="14.25" x14ac:dyDescent="0.2">
      <c r="A15" s="15" t="s">
        <v>10</v>
      </c>
      <c r="B15" s="99">
        <f>'SEKTÖR (U S D)'!B15*1.9903</f>
        <v>45920.935045452999</v>
      </c>
      <c r="C15" s="99">
        <f>'SEKTÖR (U S D)'!C15*2.2583</f>
        <v>33639.171838613001</v>
      </c>
      <c r="D15" s="100">
        <f t="shared" si="0"/>
        <v>-26.745455410878254</v>
      </c>
      <c r="E15" s="100">
        <f t="shared" si="1"/>
        <v>0.11823273842990482</v>
      </c>
      <c r="F15" s="99">
        <f>'SEKTÖR (U S D)'!F15*1.8722</f>
        <v>724066.25014955003</v>
      </c>
      <c r="G15" s="99">
        <f>'SEKTÖR (U S D)'!G15*2.1724</f>
        <v>408318.55982681602</v>
      </c>
      <c r="H15" s="100">
        <f t="shared" si="2"/>
        <v>-43.607569094336171</v>
      </c>
      <c r="I15" s="100">
        <f t="shared" si="3"/>
        <v>0.143324860506856</v>
      </c>
      <c r="J15" s="99">
        <f>'SEKTÖR (U S D)'!J15*1.8567</f>
        <v>803842.83025290002</v>
      </c>
      <c r="K15" s="99">
        <f>'SEKTÖR (U S D)'!K15*2.1498</f>
        <v>517626.56091240002</v>
      </c>
      <c r="L15" s="100">
        <f t="shared" si="4"/>
        <v>-35.605998905339789</v>
      </c>
      <c r="M15" s="100">
        <f t="shared" si="5"/>
        <v>0.15189482929952131</v>
      </c>
    </row>
    <row r="16" spans="1:13" ht="14.25" x14ac:dyDescent="0.2">
      <c r="A16" s="15" t="s">
        <v>11</v>
      </c>
      <c r="B16" s="99">
        <f>'SEKTÖR (U S D)'!B16*1.9903</f>
        <v>99745.779942302004</v>
      </c>
      <c r="C16" s="99">
        <f>'SEKTÖR (U S D)'!C16*2.2583</f>
        <v>216698.87595672804</v>
      </c>
      <c r="D16" s="100">
        <f t="shared" si="0"/>
        <v>117.2511720115654</v>
      </c>
      <c r="E16" s="100">
        <f t="shared" si="1"/>
        <v>0.76163889057569056</v>
      </c>
      <c r="F16" s="99">
        <f>'SEKTÖR (U S D)'!F16*1.8722</f>
        <v>1431338.7849894541</v>
      </c>
      <c r="G16" s="99">
        <f>'SEKTÖR (U S D)'!G16*2.1724</f>
        <v>1966719.690851568</v>
      </c>
      <c r="H16" s="100">
        <f t="shared" si="2"/>
        <v>37.404205871921405</v>
      </c>
      <c r="I16" s="100">
        <f t="shared" si="3"/>
        <v>0.69034291624398425</v>
      </c>
      <c r="J16" s="99">
        <f>'SEKTÖR (U S D)'!J16*1.8567</f>
        <v>1656784.9649889001</v>
      </c>
      <c r="K16" s="99">
        <f>'SEKTÖR (U S D)'!K16*2.1498</f>
        <v>2250595.7657273998</v>
      </c>
      <c r="L16" s="100">
        <f t="shared" si="4"/>
        <v>35.841150981381467</v>
      </c>
      <c r="M16" s="100">
        <f t="shared" si="5"/>
        <v>0.66042565330267522</v>
      </c>
    </row>
    <row r="17" spans="1:13" ht="14.25" x14ac:dyDescent="0.2">
      <c r="A17" s="12" t="s">
        <v>12</v>
      </c>
      <c r="B17" s="99">
        <f>'SEKTÖR (U S D)'!B17*1.9903</f>
        <v>9228.9523948440001</v>
      </c>
      <c r="C17" s="99">
        <f>'SEKTÖR (U S D)'!C17*2.2583</f>
        <v>9875.2901475250001</v>
      </c>
      <c r="D17" s="100">
        <f t="shared" si="0"/>
        <v>7.0033707513985428</v>
      </c>
      <c r="E17" s="100">
        <f t="shared" si="1"/>
        <v>3.4709017288931006E-2</v>
      </c>
      <c r="F17" s="99">
        <f>'SEKTÖR (U S D)'!F17*1.8722</f>
        <v>119122.051375184</v>
      </c>
      <c r="G17" s="99">
        <f>'SEKTÖR (U S D)'!G17*2.1724</f>
        <v>154686.00366558001</v>
      </c>
      <c r="H17" s="100">
        <f t="shared" si="2"/>
        <v>29.855053602447306</v>
      </c>
      <c r="I17" s="100">
        <f t="shared" si="3"/>
        <v>5.4296698898858742E-2</v>
      </c>
      <c r="J17" s="99">
        <f>'SEKTÖR (U S D)'!J17*1.8567</f>
        <v>142380.39708179998</v>
      </c>
      <c r="K17" s="99">
        <f>'SEKTÖR (U S D)'!K17*2.1498</f>
        <v>181787.04500399996</v>
      </c>
      <c r="L17" s="100">
        <f t="shared" si="4"/>
        <v>27.67701785489486</v>
      </c>
      <c r="M17" s="100">
        <f t="shared" si="5"/>
        <v>5.3344465401998456E-2</v>
      </c>
    </row>
    <row r="18" spans="1:13" s="26" customFormat="1" ht="15.75" x14ac:dyDescent="0.25">
      <c r="A18" s="96" t="s">
        <v>13</v>
      </c>
      <c r="B18" s="97">
        <f>'SEKTÖR (U S D)'!B18*1.9903</f>
        <v>343314.39465546602</v>
      </c>
      <c r="C18" s="97">
        <f>'SEKTÖR (U S D)'!C18*2.2583</f>
        <v>409641.15576916403</v>
      </c>
      <c r="D18" s="98">
        <f t="shared" si="0"/>
        <v>19.319539799739648</v>
      </c>
      <c r="E18" s="98">
        <f t="shared" si="1"/>
        <v>1.4397796667688847</v>
      </c>
      <c r="F18" s="97">
        <f>'SEKTÖR (U S D)'!F18*1.8722</f>
        <v>3013497.9029655061</v>
      </c>
      <c r="G18" s="97">
        <f>'SEKTÖR (U S D)'!G18*2.1724</f>
        <v>4072773.6808577161</v>
      </c>
      <c r="H18" s="98">
        <f t="shared" si="2"/>
        <v>35.151037498642488</v>
      </c>
      <c r="I18" s="98">
        <f t="shared" si="3"/>
        <v>1.4295938933868433</v>
      </c>
      <c r="J18" s="97">
        <f>'SEKTÖR (U S D)'!J18*1.8567</f>
        <v>3616733.3282099995</v>
      </c>
      <c r="K18" s="97">
        <f>'SEKTÖR (U S D)'!K18*2.1498</f>
        <v>4844213.2969848001</v>
      </c>
      <c r="L18" s="98">
        <f t="shared" si="4"/>
        <v>33.938912753136471</v>
      </c>
      <c r="M18" s="98">
        <f t="shared" si="5"/>
        <v>1.4215092643990146</v>
      </c>
    </row>
    <row r="19" spans="1:13" ht="14.25" x14ac:dyDescent="0.2">
      <c r="A19" s="15" t="s">
        <v>14</v>
      </c>
      <c r="B19" s="99">
        <f>'SEKTÖR (U S D)'!B19*1.9903</f>
        <v>343314.39465546602</v>
      </c>
      <c r="C19" s="99">
        <f>'SEKTÖR (U S D)'!C19*2.2583</f>
        <v>409641.15576916403</v>
      </c>
      <c r="D19" s="100">
        <f t="shared" si="0"/>
        <v>19.319539799739648</v>
      </c>
      <c r="E19" s="100">
        <f t="shared" si="1"/>
        <v>1.4397796667688847</v>
      </c>
      <c r="F19" s="99">
        <f>'SEKTÖR (U S D)'!F19*1.8722</f>
        <v>3013497.9029655061</v>
      </c>
      <c r="G19" s="99">
        <f>'SEKTÖR (U S D)'!G19*2.1724</f>
        <v>4072773.6808577161</v>
      </c>
      <c r="H19" s="100">
        <f t="shared" si="2"/>
        <v>35.151037498642488</v>
      </c>
      <c r="I19" s="100">
        <f t="shared" si="3"/>
        <v>1.4295938933868433</v>
      </c>
      <c r="J19" s="99">
        <f>'SEKTÖR (U S D)'!J19*1.8567</f>
        <v>3616733.3282099995</v>
      </c>
      <c r="K19" s="99">
        <f>'SEKTÖR (U S D)'!K19*2.1498</f>
        <v>4844213.2969848001</v>
      </c>
      <c r="L19" s="100">
        <f t="shared" si="4"/>
        <v>33.938912753136471</v>
      </c>
      <c r="M19" s="100">
        <f t="shared" si="5"/>
        <v>1.4215092643990146</v>
      </c>
    </row>
    <row r="20" spans="1:13" s="26" customFormat="1" ht="15.75" x14ac:dyDescent="0.25">
      <c r="A20" s="96" t="s">
        <v>15</v>
      </c>
      <c r="B20" s="97">
        <f>'SEKTÖR (U S D)'!B20*1.9903</f>
        <v>724049.01962667296</v>
      </c>
      <c r="C20" s="97">
        <f>'SEKTÖR (U S D)'!C20*2.2583</f>
        <v>793884.81311502005</v>
      </c>
      <c r="D20" s="98">
        <f t="shared" si="0"/>
        <v>9.6451747872478482</v>
      </c>
      <c r="E20" s="98">
        <f t="shared" si="1"/>
        <v>2.7902938842495648</v>
      </c>
      <c r="F20" s="97">
        <f>'SEKTÖR (U S D)'!F20*1.8722</f>
        <v>6675815.2324564802</v>
      </c>
      <c r="G20" s="97">
        <f>'SEKTÖR (U S D)'!G20*2.1724</f>
        <v>8107766.9271903168</v>
      </c>
      <c r="H20" s="98">
        <f t="shared" si="2"/>
        <v>21.449840129966056</v>
      </c>
      <c r="I20" s="98">
        <f t="shared" si="3"/>
        <v>2.8459263873641243</v>
      </c>
      <c r="J20" s="97">
        <f>'SEKTÖR (U S D)'!J20*1.8567</f>
        <v>7964863.1470304998</v>
      </c>
      <c r="K20" s="97">
        <f>'SEKTÖR (U S D)'!K20*2.1498</f>
        <v>9938414.1564491987</v>
      </c>
      <c r="L20" s="98">
        <f t="shared" si="4"/>
        <v>24.778216185101538</v>
      </c>
      <c r="M20" s="98">
        <f t="shared" si="5"/>
        <v>2.91637608228777</v>
      </c>
    </row>
    <row r="21" spans="1:13" ht="14.25" x14ac:dyDescent="0.2">
      <c r="A21" s="15" t="s">
        <v>16</v>
      </c>
      <c r="B21" s="99">
        <f>'SEKTÖR (U S D)'!B21*1.9903</f>
        <v>724049.01962667296</v>
      </c>
      <c r="C21" s="99">
        <f>'SEKTÖR (U S D)'!C21*2.2583</f>
        <v>793884.81311502005</v>
      </c>
      <c r="D21" s="100">
        <f t="shared" si="0"/>
        <v>9.6451747872478482</v>
      </c>
      <c r="E21" s="100">
        <f t="shared" si="1"/>
        <v>2.7902938842495648</v>
      </c>
      <c r="F21" s="99">
        <f>'SEKTÖR (U S D)'!F21*1.8722</f>
        <v>6675815.2324564802</v>
      </c>
      <c r="G21" s="99">
        <f>'SEKTÖR (U S D)'!G21*2.1724</f>
        <v>8107766.9271903168</v>
      </c>
      <c r="H21" s="100">
        <f t="shared" si="2"/>
        <v>21.449840129966056</v>
      </c>
      <c r="I21" s="100">
        <f t="shared" si="3"/>
        <v>2.8459263873641243</v>
      </c>
      <c r="J21" s="99">
        <f>'SEKTÖR (U S D)'!J21*1.8567</f>
        <v>7964863.1470304998</v>
      </c>
      <c r="K21" s="99">
        <f>'SEKTÖR (U S D)'!K21*2.1498</f>
        <v>9938414.1564491987</v>
      </c>
      <c r="L21" s="100">
        <f t="shared" si="4"/>
        <v>24.778216185101538</v>
      </c>
      <c r="M21" s="100">
        <f t="shared" si="5"/>
        <v>2.91637608228777</v>
      </c>
    </row>
    <row r="22" spans="1:13" ht="16.5" x14ac:dyDescent="0.25">
      <c r="A22" s="93" t="s">
        <v>17</v>
      </c>
      <c r="B22" s="94">
        <f>'SEKTÖR (U S D)'!B22*1.9903</f>
        <v>19119330.387349803</v>
      </c>
      <c r="C22" s="94">
        <f>'SEKTÖR (U S D)'!C22*2.2583</f>
        <v>23117277.034319963</v>
      </c>
      <c r="D22" s="101">
        <f t="shared" si="0"/>
        <v>20.910495116583053</v>
      </c>
      <c r="E22" s="101">
        <f t="shared" si="1"/>
        <v>81.251077818540423</v>
      </c>
      <c r="F22" s="94">
        <f>'SEKTÖR (U S D)'!F22*1.8722</f>
        <v>182688538.02135256</v>
      </c>
      <c r="G22" s="94">
        <f>'SEKTÖR (U S D)'!G22*2.1724</f>
        <v>224892589.36068633</v>
      </c>
      <c r="H22" s="101">
        <f t="shared" si="2"/>
        <v>23.101641622640269</v>
      </c>
      <c r="I22" s="101">
        <f t="shared" si="3"/>
        <v>78.940078092010253</v>
      </c>
      <c r="J22" s="94">
        <f>'SEKTÖR (U S D)'!J22*1.8567</f>
        <v>218090864.7792612</v>
      </c>
      <c r="K22" s="94">
        <f>'SEKTÖR (U S D)'!K22*2.1498</f>
        <v>268643247.64852738</v>
      </c>
      <c r="L22" s="101">
        <f t="shared" si="4"/>
        <v>23.179504983132762</v>
      </c>
      <c r="M22" s="101">
        <f t="shared" si="5"/>
        <v>78.831967532956199</v>
      </c>
    </row>
    <row r="23" spans="1:13" s="26" customFormat="1" ht="15.75" x14ac:dyDescent="0.25">
      <c r="A23" s="96" t="s">
        <v>18</v>
      </c>
      <c r="B23" s="97">
        <f>'SEKTÖR (U S D)'!B23*1.9903</f>
        <v>2116275.503169009</v>
      </c>
      <c r="C23" s="97">
        <f>'SEKTÖR (U S D)'!C23*2.2583</f>
        <v>2508900.1900850255</v>
      </c>
      <c r="D23" s="98">
        <f t="shared" si="0"/>
        <v>18.552626363064835</v>
      </c>
      <c r="E23" s="98">
        <f t="shared" si="1"/>
        <v>8.8181166095345844</v>
      </c>
      <c r="F23" s="97">
        <f>'SEKTÖR (U S D)'!F23*1.8722</f>
        <v>19134869.335078157</v>
      </c>
      <c r="G23" s="97">
        <f>'SEKTÖR (U S D)'!G23*2.1724</f>
        <v>23766224.604330525</v>
      </c>
      <c r="H23" s="98">
        <f t="shared" si="2"/>
        <v>24.203746511935353</v>
      </c>
      <c r="I23" s="98">
        <f t="shared" si="3"/>
        <v>8.3422385395241978</v>
      </c>
      <c r="J23" s="97">
        <f>'SEKTÖR (U S D)'!J23*1.8567</f>
        <v>22862488.146114603</v>
      </c>
      <c r="K23" s="97">
        <f>'SEKTÖR (U S D)'!K23*2.1498</f>
        <v>28474011.084614996</v>
      </c>
      <c r="L23" s="98">
        <f t="shared" si="4"/>
        <v>24.544672927273016</v>
      </c>
      <c r="M23" s="98">
        <f t="shared" si="5"/>
        <v>8.355550854165342</v>
      </c>
    </row>
    <row r="24" spans="1:13" ht="14.25" x14ac:dyDescent="0.2">
      <c r="A24" s="15" t="s">
        <v>19</v>
      </c>
      <c r="B24" s="99">
        <f>'SEKTÖR (U S D)'!B24*1.9903</f>
        <v>1408801.9576560801</v>
      </c>
      <c r="C24" s="99">
        <f>'SEKTÖR (U S D)'!C24*2.2583</f>
        <v>1713525.013940058</v>
      </c>
      <c r="D24" s="100">
        <f t="shared" si="0"/>
        <v>21.629942706139218</v>
      </c>
      <c r="E24" s="100">
        <f t="shared" si="1"/>
        <v>6.0225844957848764</v>
      </c>
      <c r="F24" s="99">
        <f>'SEKTÖR (U S D)'!F24*1.8722</f>
        <v>12941826.847337257</v>
      </c>
      <c r="G24" s="99">
        <f>'SEKTÖR (U S D)'!G24*2.1724</f>
        <v>16258616.115851073</v>
      </c>
      <c r="H24" s="100">
        <f t="shared" si="2"/>
        <v>25.628447263581144</v>
      </c>
      <c r="I24" s="100">
        <f t="shared" si="3"/>
        <v>5.7069751809156859</v>
      </c>
      <c r="J24" s="99">
        <f>'SEKTÖR (U S D)'!J24*1.8567</f>
        <v>15410241.237099601</v>
      </c>
      <c r="K24" s="99">
        <f>'SEKTÖR (U S D)'!K24*2.1498</f>
        <v>19260726.985581599</v>
      </c>
      <c r="L24" s="100">
        <f t="shared" si="4"/>
        <v>24.98653777860461</v>
      </c>
      <c r="M24" s="100">
        <f t="shared" si="5"/>
        <v>5.6519604258768164</v>
      </c>
    </row>
    <row r="25" spans="1:13" ht="14.25" x14ac:dyDescent="0.2">
      <c r="A25" s="15" t="s">
        <v>20</v>
      </c>
      <c r="B25" s="99">
        <f>'SEKTÖR (U S D)'!B25*1.9903</f>
        <v>322243.016446897</v>
      </c>
      <c r="C25" s="99">
        <f>'SEKTÖR (U S D)'!C25*2.2583</f>
        <v>326254.42070168199</v>
      </c>
      <c r="D25" s="100">
        <f t="shared" si="0"/>
        <v>1.2448382276877141</v>
      </c>
      <c r="E25" s="100">
        <f t="shared" si="1"/>
        <v>1.1466974802318013</v>
      </c>
      <c r="F25" s="99">
        <f>'SEKTÖR (U S D)'!F25*1.8722</f>
        <v>2892531.1356360982</v>
      </c>
      <c r="G25" s="99">
        <f>'SEKTÖR (U S D)'!G25*2.1724</f>
        <v>3346090.8669885602</v>
      </c>
      <c r="H25" s="100">
        <f t="shared" si="2"/>
        <v>15.680375079271858</v>
      </c>
      <c r="I25" s="100">
        <f t="shared" si="3"/>
        <v>1.1745192453603093</v>
      </c>
      <c r="J25" s="99">
        <f>'SEKTÖR (U S D)'!J25*1.8567</f>
        <v>3463280.1386217</v>
      </c>
      <c r="K25" s="99">
        <f>'SEKTÖR (U S D)'!K25*2.1498</f>
        <v>4165334.0905139996</v>
      </c>
      <c r="L25" s="100">
        <f t="shared" si="4"/>
        <v>20.271359052453082</v>
      </c>
      <c r="M25" s="100">
        <f t="shared" si="5"/>
        <v>1.2222956827000495</v>
      </c>
    </row>
    <row r="26" spans="1:13" ht="14.25" x14ac:dyDescent="0.2">
      <c r="A26" s="15" t="s">
        <v>21</v>
      </c>
      <c r="B26" s="99">
        <f>'SEKTÖR (U S D)'!B26*1.9903</f>
        <v>385230.52906603197</v>
      </c>
      <c r="C26" s="99">
        <f>'SEKTÖR (U S D)'!C26*2.2583</f>
        <v>469120.75544328504</v>
      </c>
      <c r="D26" s="100">
        <f t="shared" si="0"/>
        <v>21.776629848272886</v>
      </c>
      <c r="E26" s="100">
        <f t="shared" si="1"/>
        <v>1.6488346335179043</v>
      </c>
      <c r="F26" s="99">
        <f>'SEKTÖR (U S D)'!F26*1.8722</f>
        <v>3300511.3521048022</v>
      </c>
      <c r="G26" s="99">
        <f>'SEKTÖR (U S D)'!G26*2.1724</f>
        <v>4161517.621490892</v>
      </c>
      <c r="H26" s="100">
        <f t="shared" si="2"/>
        <v>26.087056747646358</v>
      </c>
      <c r="I26" s="100">
        <f t="shared" si="3"/>
        <v>1.460744113248202</v>
      </c>
      <c r="J26" s="99">
        <f>'SEKTÖR (U S D)'!J26*1.8567</f>
        <v>3988966.7685366003</v>
      </c>
      <c r="K26" s="99">
        <f>'SEKTÖR (U S D)'!K26*2.1498</f>
        <v>5047950.0085193999</v>
      </c>
      <c r="L26" s="100">
        <f t="shared" si="4"/>
        <v>26.547808027272691</v>
      </c>
      <c r="M26" s="100">
        <f t="shared" si="5"/>
        <v>1.481294745588476</v>
      </c>
    </row>
    <row r="27" spans="1:13" s="26" customFormat="1" ht="15.75" x14ac:dyDescent="0.25">
      <c r="A27" s="96" t="s">
        <v>22</v>
      </c>
      <c r="B27" s="97">
        <f>'SEKTÖR (U S D)'!B27*1.9903</f>
        <v>2774742.5845854646</v>
      </c>
      <c r="C27" s="97">
        <f>'SEKTÖR (U S D)'!C27*2.2583</f>
        <v>3406871.787103741</v>
      </c>
      <c r="D27" s="98">
        <f t="shared" si="0"/>
        <v>22.781543990060396</v>
      </c>
      <c r="E27" s="98">
        <f t="shared" si="1"/>
        <v>11.974247844190309</v>
      </c>
      <c r="F27" s="97">
        <f>'SEKTÖR (U S D)'!F27*1.8722</f>
        <v>26708974.415464487</v>
      </c>
      <c r="G27" s="97">
        <f>'SEKTÖR (U S D)'!G27*2.1724</f>
        <v>32377719.001691915</v>
      </c>
      <c r="H27" s="98">
        <f t="shared" si="2"/>
        <v>21.224119271855031</v>
      </c>
      <c r="I27" s="98">
        <f t="shared" si="3"/>
        <v>11.364979493990933</v>
      </c>
      <c r="J27" s="97">
        <f>'SEKTÖR (U S D)'!J27*1.8567</f>
        <v>32024209.324606203</v>
      </c>
      <c r="K27" s="97">
        <f>'SEKTÖR (U S D)'!K27*2.1498</f>
        <v>38845157.4038646</v>
      </c>
      <c r="L27" s="98">
        <f t="shared" si="4"/>
        <v>21.299348908569108</v>
      </c>
      <c r="M27" s="98">
        <f t="shared" si="5"/>
        <v>11.398909944985597</v>
      </c>
    </row>
    <row r="28" spans="1:13" ht="14.25" x14ac:dyDescent="0.2">
      <c r="A28" s="15" t="s">
        <v>23</v>
      </c>
      <c r="B28" s="99">
        <f>'SEKTÖR (U S D)'!B28*1.9903</f>
        <v>2774742.5845854646</v>
      </c>
      <c r="C28" s="99">
        <f>'SEKTÖR (U S D)'!C28*2.2583</f>
        <v>3406871.787103741</v>
      </c>
      <c r="D28" s="100">
        <f t="shared" si="0"/>
        <v>22.781543990060396</v>
      </c>
      <c r="E28" s="100">
        <f t="shared" si="1"/>
        <v>11.974247844190309</v>
      </c>
      <c r="F28" s="99">
        <f>'SEKTÖR (U S D)'!F28*1.8722</f>
        <v>26708974.415464487</v>
      </c>
      <c r="G28" s="99">
        <f>'SEKTÖR (U S D)'!G28*2.1724</f>
        <v>32377719.001691915</v>
      </c>
      <c r="H28" s="100">
        <f t="shared" si="2"/>
        <v>21.224119271855031</v>
      </c>
      <c r="I28" s="100">
        <f t="shared" si="3"/>
        <v>11.364979493990933</v>
      </c>
      <c r="J28" s="99">
        <f>'SEKTÖR (U S D)'!J28*1.8567</f>
        <v>32024209.324606203</v>
      </c>
      <c r="K28" s="99">
        <f>'SEKTÖR (U S D)'!K28*2.1498</f>
        <v>38845157.4038646</v>
      </c>
      <c r="L28" s="100">
        <f t="shared" si="4"/>
        <v>21.299348908569108</v>
      </c>
      <c r="M28" s="100">
        <f t="shared" si="5"/>
        <v>11.398909944985597</v>
      </c>
    </row>
    <row r="29" spans="1:13" s="26" customFormat="1" ht="15.75" x14ac:dyDescent="0.25">
      <c r="A29" s="96" t="s">
        <v>24</v>
      </c>
      <c r="B29" s="97">
        <f>'SEKTÖR (U S D)'!B29*1.9903</f>
        <v>14228312.299595328</v>
      </c>
      <c r="C29" s="97">
        <f>'SEKTÖR (U S D)'!C29*2.2583</f>
        <v>17201505.057131197</v>
      </c>
      <c r="D29" s="98">
        <f t="shared" si="0"/>
        <v>20.896313595959171</v>
      </c>
      <c r="E29" s="98">
        <f t="shared" si="1"/>
        <v>60.45871336481553</v>
      </c>
      <c r="F29" s="97">
        <f>'SEKTÖR (U S D)'!F29*1.8722</f>
        <v>136844694.27080992</v>
      </c>
      <c r="G29" s="97">
        <f>'SEKTÖR (U S D)'!G29*2.1724</f>
        <v>168748645.75466388</v>
      </c>
      <c r="H29" s="98">
        <f t="shared" si="2"/>
        <v>23.313984991422014</v>
      </c>
      <c r="I29" s="98">
        <f t="shared" si="3"/>
        <v>59.23286005849512</v>
      </c>
      <c r="J29" s="97">
        <f>'SEKTÖR (U S D)'!J29*1.8567</f>
        <v>163204167.3159672</v>
      </c>
      <c r="K29" s="97">
        <f>'SEKTÖR (U S D)'!K29*2.1498</f>
        <v>201324079.16219756</v>
      </c>
      <c r="L29" s="98">
        <f t="shared" si="4"/>
        <v>23.357192694981428</v>
      </c>
      <c r="M29" s="98">
        <f t="shared" si="5"/>
        <v>59.077506734436099</v>
      </c>
    </row>
    <row r="30" spans="1:13" ht="14.25" x14ac:dyDescent="0.2">
      <c r="A30" s="15" t="s">
        <v>25</v>
      </c>
      <c r="B30" s="99">
        <f>'SEKTÖR (U S D)'!B30*1.9903</f>
        <v>2655272.063752945</v>
      </c>
      <c r="C30" s="99">
        <f>'SEKTÖR (U S D)'!C30*2.2583</f>
        <v>3395761.3004175853</v>
      </c>
      <c r="D30" s="100">
        <f t="shared" si="0"/>
        <v>27.887509034311059</v>
      </c>
      <c r="E30" s="100">
        <f t="shared" si="1"/>
        <v>11.935197439724483</v>
      </c>
      <c r="F30" s="99">
        <f>'SEKTÖR (U S D)'!F30*1.8722</f>
        <v>26737195.305465788</v>
      </c>
      <c r="G30" s="99">
        <f>'SEKTÖR (U S D)'!G30*2.1724</f>
        <v>34488537.774794936</v>
      </c>
      <c r="H30" s="100">
        <f t="shared" si="2"/>
        <v>28.990858542835156</v>
      </c>
      <c r="I30" s="100">
        <f t="shared" si="3"/>
        <v>12.105902968884065</v>
      </c>
      <c r="J30" s="99">
        <f>'SEKTÖR (U S D)'!J30*1.8567</f>
        <v>31718144.2124862</v>
      </c>
      <c r="K30" s="99">
        <f>'SEKTÖR (U S D)'!K30*2.1498</f>
        <v>40748601.3179418</v>
      </c>
      <c r="L30" s="100">
        <f t="shared" si="4"/>
        <v>28.470950396589277</v>
      </c>
      <c r="M30" s="100">
        <f t="shared" si="5"/>
        <v>11.957465688145961</v>
      </c>
    </row>
    <row r="31" spans="1:13" ht="14.25" x14ac:dyDescent="0.2">
      <c r="A31" s="15" t="s">
        <v>26</v>
      </c>
      <c r="B31" s="99">
        <f>'SEKTÖR (U S D)'!B31*1.9903</f>
        <v>3481867.3588827439</v>
      </c>
      <c r="C31" s="99">
        <f>'SEKTÖR (U S D)'!C31*2.2583</f>
        <v>3868985.5464194333</v>
      </c>
      <c r="D31" s="100">
        <f t="shared" si="0"/>
        <v>11.118119894748297</v>
      </c>
      <c r="E31" s="100">
        <f t="shared" si="1"/>
        <v>13.598454750714586</v>
      </c>
      <c r="F31" s="99">
        <f>'SEKTÖR (U S D)'!F31*1.8722</f>
        <v>32694908.107332703</v>
      </c>
      <c r="G31" s="99">
        <f>'SEKTÖR (U S D)'!G31*2.1724</f>
        <v>40500014.237289108</v>
      </c>
      <c r="H31" s="100">
        <f t="shared" si="2"/>
        <v>23.872543407472989</v>
      </c>
      <c r="I31" s="100">
        <f t="shared" si="3"/>
        <v>14.216005497146952</v>
      </c>
      <c r="J31" s="99">
        <f>'SEKTÖR (U S D)'!J31*1.8567</f>
        <v>38726173.585564204</v>
      </c>
      <c r="K31" s="99">
        <f>'SEKTÖR (U S D)'!K31*2.1498</f>
        <v>48333243.069533393</v>
      </c>
      <c r="L31" s="100">
        <f t="shared" si="4"/>
        <v>24.807691012236688</v>
      </c>
      <c r="M31" s="100">
        <f t="shared" si="5"/>
        <v>14.183139467569724</v>
      </c>
    </row>
    <row r="32" spans="1:13" ht="14.25" x14ac:dyDescent="0.2">
      <c r="A32" s="15" t="s">
        <v>27</v>
      </c>
      <c r="B32" s="99">
        <f>'SEKTÖR (U S D)'!B32*1.9903</f>
        <v>95401.418145305986</v>
      </c>
      <c r="C32" s="99">
        <f>'SEKTÖR (U S D)'!C32*2.2583</f>
        <v>397340.18295493501</v>
      </c>
      <c r="D32" s="100">
        <f t="shared" si="0"/>
        <v>316.4929522847824</v>
      </c>
      <c r="E32" s="100">
        <f t="shared" si="1"/>
        <v>1.3965450203229013</v>
      </c>
      <c r="F32" s="99">
        <f>'SEKTÖR (U S D)'!F32*1.8722</f>
        <v>1889333.5878326141</v>
      </c>
      <c r="G32" s="99">
        <f>'SEKTÖR (U S D)'!G32*2.1724</f>
        <v>2287392.7080712081</v>
      </c>
      <c r="H32" s="100">
        <f t="shared" si="2"/>
        <v>21.068757936772581</v>
      </c>
      <c r="I32" s="100">
        <f t="shared" si="3"/>
        <v>0.80290310817062904</v>
      </c>
      <c r="J32" s="99">
        <f>'SEKTÖR (U S D)'!J32*1.8567</f>
        <v>2198518.0949466005</v>
      </c>
      <c r="K32" s="99">
        <f>'SEKTÖR (U S D)'!K32*2.1498</f>
        <v>2595611.1138905995</v>
      </c>
      <c r="L32" s="100">
        <f t="shared" si="4"/>
        <v>18.061849018060684</v>
      </c>
      <c r="M32" s="100">
        <f t="shared" si="5"/>
        <v>0.76166861757906412</v>
      </c>
    </row>
    <row r="33" spans="1:13" ht="14.25" x14ac:dyDescent="0.2">
      <c r="A33" s="15" t="s">
        <v>187</v>
      </c>
      <c r="B33" s="99">
        <f>'SEKTÖR (U S D)'!B33*1.9903</f>
        <v>2098354.176412689</v>
      </c>
      <c r="C33" s="99">
        <f>'SEKTÖR (U S D)'!C33*2.2583</f>
        <v>2379886.6266582883</v>
      </c>
      <c r="D33" s="100">
        <f t="shared" si="0"/>
        <v>13.416822260525265</v>
      </c>
      <c r="E33" s="100">
        <f t="shared" si="1"/>
        <v>8.364668261527564</v>
      </c>
      <c r="F33" s="99">
        <f>'SEKTÖR (U S D)'!F33*1.8722</f>
        <v>17696334.024266921</v>
      </c>
      <c r="G33" s="99">
        <f>'SEKTÖR (U S D)'!G33*2.1724</f>
        <v>21674744.403250419</v>
      </c>
      <c r="H33" s="100">
        <f t="shared" si="2"/>
        <v>22.481551114077735</v>
      </c>
      <c r="I33" s="100">
        <f t="shared" si="3"/>
        <v>7.6081031423975087</v>
      </c>
      <c r="J33" s="99">
        <f>'SEKTÖR (U S D)'!J33*1.8567</f>
        <v>21389235.228209697</v>
      </c>
      <c r="K33" s="99">
        <f>'SEKTÖR (U S D)'!K33*2.1498</f>
        <v>26268756.987165596</v>
      </c>
      <c r="L33" s="100">
        <f t="shared" si="4"/>
        <v>22.81297908454636</v>
      </c>
      <c r="M33" s="100">
        <f t="shared" si="5"/>
        <v>7.7084304782253703</v>
      </c>
    </row>
    <row r="34" spans="1:13" ht="14.25" x14ac:dyDescent="0.2">
      <c r="A34" s="15" t="s">
        <v>28</v>
      </c>
      <c r="B34" s="99">
        <f>'SEKTÖR (U S D)'!B34*1.9903</f>
        <v>896263.53793418</v>
      </c>
      <c r="C34" s="99">
        <f>'SEKTÖR (U S D)'!C34*2.2583</f>
        <v>1121102.4874501431</v>
      </c>
      <c r="D34" s="100">
        <f t="shared" si="0"/>
        <v>25.086254209805293</v>
      </c>
      <c r="E34" s="100">
        <f t="shared" si="1"/>
        <v>3.9403769447040506</v>
      </c>
      <c r="F34" s="99">
        <f>'SEKTÖR (U S D)'!F34*1.8722</f>
        <v>8782360.4091171734</v>
      </c>
      <c r="G34" s="99">
        <f>'SEKTÖR (U S D)'!G34*2.1724</f>
        <v>10911635.265707249</v>
      </c>
      <c r="H34" s="100">
        <f t="shared" si="2"/>
        <v>24.244904073620408</v>
      </c>
      <c r="I34" s="100">
        <f t="shared" si="3"/>
        <v>3.8301188244357474</v>
      </c>
      <c r="J34" s="99">
        <f>'SEKTÖR (U S D)'!J34*1.8567</f>
        <v>10475883.0725355</v>
      </c>
      <c r="K34" s="99">
        <f>'SEKTÖR (U S D)'!K34*2.1498</f>
        <v>13170620.411028</v>
      </c>
      <c r="L34" s="100">
        <f t="shared" si="4"/>
        <v>25.723247575731929</v>
      </c>
      <c r="M34" s="100">
        <f t="shared" si="5"/>
        <v>3.8648502417951653</v>
      </c>
    </row>
    <row r="35" spans="1:13" ht="14.25" x14ac:dyDescent="0.2">
      <c r="A35" s="15" t="s">
        <v>29</v>
      </c>
      <c r="B35" s="99">
        <f>'SEKTÖR (U S D)'!B35*1.9903</f>
        <v>1064586.718927745</v>
      </c>
      <c r="C35" s="99">
        <f>'SEKTÖR (U S D)'!C35*2.2583</f>
        <v>1273683.4665653782</v>
      </c>
      <c r="D35" s="100">
        <f t="shared" si="0"/>
        <v>19.641119311373348</v>
      </c>
      <c r="E35" s="100">
        <f t="shared" si="1"/>
        <v>4.4766584881278675</v>
      </c>
      <c r="F35" s="99">
        <f>'SEKTÖR (U S D)'!F35*1.8722</f>
        <v>10495547.730143037</v>
      </c>
      <c r="G35" s="99">
        <f>'SEKTÖR (U S D)'!G35*2.1724</f>
        <v>12933420.967009066</v>
      </c>
      <c r="H35" s="100">
        <f t="shared" si="2"/>
        <v>23.227689488415148</v>
      </c>
      <c r="I35" s="100">
        <f t="shared" si="3"/>
        <v>4.5397905908544542</v>
      </c>
      <c r="J35" s="99">
        <f>'SEKTÖR (U S D)'!J35*1.8567</f>
        <v>12544741.547546402</v>
      </c>
      <c r="K35" s="99">
        <f>'SEKTÖR (U S D)'!K35*2.1498</f>
        <v>15429887.4273024</v>
      </c>
      <c r="L35" s="100">
        <f t="shared" si="4"/>
        <v>22.998846718530423</v>
      </c>
      <c r="M35" s="100">
        <f t="shared" si="5"/>
        <v>4.5278204285918875</v>
      </c>
    </row>
    <row r="36" spans="1:13" ht="14.25" x14ac:dyDescent="0.2">
      <c r="A36" s="15" t="s">
        <v>30</v>
      </c>
      <c r="B36" s="99">
        <f>'SEKTÖR (U S D)'!B36*1.9903</f>
        <v>2078265.3758969831</v>
      </c>
      <c r="C36" s="99">
        <f>'SEKTÖR (U S D)'!C36*2.2583</f>
        <v>2377415.9959626999</v>
      </c>
      <c r="D36" s="100">
        <f t="shared" si="0"/>
        <v>14.394245486412091</v>
      </c>
      <c r="E36" s="100">
        <f t="shared" si="1"/>
        <v>8.3559846520085834</v>
      </c>
      <c r="F36" s="99">
        <f>'SEKTÖR (U S D)'!F36*1.8722</f>
        <v>21530917.604593631</v>
      </c>
      <c r="G36" s="99">
        <f>'SEKTÖR (U S D)'!G36*2.1724</f>
        <v>24244666.879623886</v>
      </c>
      <c r="H36" s="100">
        <f t="shared" si="2"/>
        <v>12.603964795496109</v>
      </c>
      <c r="I36" s="100">
        <f t="shared" si="3"/>
        <v>8.5101776907498685</v>
      </c>
      <c r="J36" s="99">
        <f>'SEKTÖR (U S D)'!J36*1.8567</f>
        <v>25830997.644502796</v>
      </c>
      <c r="K36" s="99">
        <f>'SEKTÖR (U S D)'!K36*2.1498</f>
        <v>28976454.364856999</v>
      </c>
      <c r="L36" s="100">
        <f t="shared" si="4"/>
        <v>12.177062472163559</v>
      </c>
      <c r="M36" s="100">
        <f t="shared" si="5"/>
        <v>8.5029902285099013</v>
      </c>
    </row>
    <row r="37" spans="1:13" ht="14.25" x14ac:dyDescent="0.2">
      <c r="A37" s="15" t="s">
        <v>188</v>
      </c>
      <c r="B37" s="99">
        <f>'SEKTÖR (U S D)'!B37*1.9903</f>
        <v>480196.41125554801</v>
      </c>
      <c r="C37" s="99">
        <f>'SEKTÖR (U S D)'!C37*2.2583</f>
        <v>555496.58494972403</v>
      </c>
      <c r="D37" s="100">
        <f t="shared" si="0"/>
        <v>15.681119627131746</v>
      </c>
      <c r="E37" s="100">
        <f t="shared" si="1"/>
        <v>1.9524226916810488</v>
      </c>
      <c r="F37" s="99">
        <f>'SEKTÖR (U S D)'!F37*1.8722</f>
        <v>4944641.8402062887</v>
      </c>
      <c r="G37" s="99">
        <f>'SEKTÖR (U S D)'!G37*2.1724</f>
        <v>5763914.0332342722</v>
      </c>
      <c r="H37" s="100">
        <f t="shared" si="2"/>
        <v>16.56888849595229</v>
      </c>
      <c r="I37" s="100">
        <f t="shared" si="3"/>
        <v>2.0232050562119892</v>
      </c>
      <c r="J37" s="99">
        <f>'SEKTÖR (U S D)'!J37*1.8567</f>
        <v>5833882.0801160997</v>
      </c>
      <c r="K37" s="99">
        <f>'SEKTÖR (U S D)'!K37*2.1498</f>
        <v>6803481.7964442009</v>
      </c>
      <c r="L37" s="100">
        <f t="shared" si="4"/>
        <v>16.620145951061208</v>
      </c>
      <c r="M37" s="100">
        <f t="shared" si="5"/>
        <v>1.9964464425699768</v>
      </c>
    </row>
    <row r="38" spans="1:13" ht="14.25" x14ac:dyDescent="0.2">
      <c r="A38" s="15" t="s">
        <v>31</v>
      </c>
      <c r="B38" s="99">
        <f>'SEKTÖR (U S D)'!B38*1.9903</f>
        <v>385756.26768676395</v>
      </c>
      <c r="C38" s="99">
        <f>'SEKTÖR (U S D)'!C38*2.2583</f>
        <v>745752.3603692801</v>
      </c>
      <c r="D38" s="100">
        <f t="shared" si="0"/>
        <v>93.322162940158577</v>
      </c>
      <c r="E38" s="100">
        <f t="shared" si="1"/>
        <v>2.6211211197481346</v>
      </c>
      <c r="F38" s="99">
        <f>'SEKTÖR (U S D)'!F38*1.8722</f>
        <v>3415755.7888488541</v>
      </c>
      <c r="G38" s="99">
        <f>'SEKTÖR (U S D)'!G38*2.1724</f>
        <v>4780360.7304399004</v>
      </c>
      <c r="H38" s="100">
        <f t="shared" si="2"/>
        <v>39.950307514546658</v>
      </c>
      <c r="I38" s="100">
        <f t="shared" si="3"/>
        <v>1.6779656921628732</v>
      </c>
      <c r="J38" s="99">
        <f>'SEKTÖR (U S D)'!J38*1.8567</f>
        <v>4157159.7089943001</v>
      </c>
      <c r="K38" s="99">
        <f>'SEKTÖR (U S D)'!K38*2.1498</f>
        <v>5652985.1048988011</v>
      </c>
      <c r="L38" s="100">
        <f t="shared" si="4"/>
        <v>35.981908336794952</v>
      </c>
      <c r="M38" s="100">
        <f t="shared" si="5"/>
        <v>1.6588391562206835</v>
      </c>
    </row>
    <row r="39" spans="1:13" ht="14.25" x14ac:dyDescent="0.2">
      <c r="A39" s="15" t="s">
        <v>189</v>
      </c>
      <c r="B39" s="99">
        <f>'SEKTÖR (U S D)'!B39*1.9903</f>
        <v>258425.40335625</v>
      </c>
      <c r="C39" s="99">
        <f>'SEKTÖR (U S D)'!C39*2.2583</f>
        <v>272448.943044113</v>
      </c>
      <c r="D39" s="100">
        <f t="shared" si="0"/>
        <v>5.4265329591189504</v>
      </c>
      <c r="E39" s="100">
        <f t="shared" si="1"/>
        <v>0.95758554262216999</v>
      </c>
      <c r="F39" s="99">
        <f>'SEKTÖR (U S D)'!F39*1.8722</f>
        <v>2089626.158075456</v>
      </c>
      <c r="G39" s="99">
        <f>'SEKTÖR (U S D)'!G39*2.1724</f>
        <v>2882974.708962108</v>
      </c>
      <c r="H39" s="100">
        <f t="shared" si="2"/>
        <v>37.96605186151217</v>
      </c>
      <c r="I39" s="100">
        <f t="shared" si="3"/>
        <v>1.011959750695739</v>
      </c>
      <c r="J39" s="99">
        <f>'SEKTÖR (U S D)'!J39*1.8567</f>
        <v>2552788.2004308002</v>
      </c>
      <c r="K39" s="99">
        <f>'SEKTÖR (U S D)'!K39*2.1498</f>
        <v>3439166.2988406001</v>
      </c>
      <c r="L39" s="100">
        <f t="shared" si="4"/>
        <v>34.721960022387194</v>
      </c>
      <c r="M39" s="100">
        <f t="shared" si="5"/>
        <v>1.0092055109657825</v>
      </c>
    </row>
    <row r="40" spans="1:13" ht="14.25" x14ac:dyDescent="0.2">
      <c r="A40" s="12" t="s">
        <v>32</v>
      </c>
      <c r="B40" s="99">
        <f>'SEKTÖR (U S D)'!B40*1.9903</f>
        <v>720890.41298929194</v>
      </c>
      <c r="C40" s="99">
        <f>'SEKTÖR (U S D)'!C40*2.2583</f>
        <v>792601.78144645307</v>
      </c>
      <c r="D40" s="100">
        <f t="shared" si="0"/>
        <v>9.9476102282728398</v>
      </c>
      <c r="E40" s="100">
        <f t="shared" si="1"/>
        <v>2.7857843693187356</v>
      </c>
      <c r="F40" s="99">
        <f>'SEKTÖR (U S D)'!F40*1.8722</f>
        <v>6401114.6138264826</v>
      </c>
      <c r="G40" s="99">
        <f>'SEKTÖR (U S D)'!G40*2.1724</f>
        <v>8073953.3720116084</v>
      </c>
      <c r="H40" s="100">
        <f t="shared" si="2"/>
        <v>26.133554218382134</v>
      </c>
      <c r="I40" s="100">
        <f t="shared" si="3"/>
        <v>2.8340574116279127</v>
      </c>
      <c r="J40" s="99">
        <f>'SEKTÖR (U S D)'!J40*1.8567</f>
        <v>7584212.7007433996</v>
      </c>
      <c r="K40" s="99">
        <f>'SEKTÖR (U S D)'!K40*2.1498</f>
        <v>9667148.7184410002</v>
      </c>
      <c r="L40" s="100">
        <f t="shared" si="4"/>
        <v>27.464103393268925</v>
      </c>
      <c r="M40" s="100">
        <f t="shared" si="5"/>
        <v>2.8367746465954307</v>
      </c>
    </row>
    <row r="41" spans="1:13" ht="14.25" x14ac:dyDescent="0.2">
      <c r="A41" s="15" t="s">
        <v>33</v>
      </c>
      <c r="B41" s="99">
        <f>'SEKTÖR (U S D)'!B41*1.9903</f>
        <v>13033.154354883</v>
      </c>
      <c r="C41" s="99">
        <f>'SEKTÖR (U S D)'!C41*2.2583</f>
        <v>21029.780893165</v>
      </c>
      <c r="D41" s="100">
        <f t="shared" si="0"/>
        <v>61.35603339406461</v>
      </c>
      <c r="E41" s="100">
        <f t="shared" si="1"/>
        <v>7.3914084315409426E-2</v>
      </c>
      <c r="F41" s="99">
        <f>'SEKTÖR (U S D)'!F41*1.8722</f>
        <v>166959.10110096802</v>
      </c>
      <c r="G41" s="99">
        <f>'SEKTÖR (U S D)'!G41*2.1724</f>
        <v>207030.67427014801</v>
      </c>
      <c r="H41" s="100">
        <f t="shared" si="2"/>
        <v>24.000831883340592</v>
      </c>
      <c r="I41" s="100">
        <f t="shared" si="3"/>
        <v>7.2670325157383586E-2</v>
      </c>
      <c r="J41" s="99">
        <f>'SEKTÖR (U S D)'!J41*1.8567</f>
        <v>192431.23803449998</v>
      </c>
      <c r="K41" s="99">
        <f>'SEKTÖR (U S D)'!K41*2.1498</f>
        <v>238122.56045340002</v>
      </c>
      <c r="L41" s="100">
        <f t="shared" si="4"/>
        <v>23.744233465207078</v>
      </c>
      <c r="M41" s="100">
        <f t="shared" si="5"/>
        <v>6.9875830190551713E-2</v>
      </c>
    </row>
    <row r="42" spans="1:13" ht="16.5" x14ac:dyDescent="0.25">
      <c r="A42" s="93" t="s">
        <v>34</v>
      </c>
      <c r="B42" s="94">
        <f>'SEKTÖR (U S D)'!B42*1.9903</f>
        <v>765756.17934406502</v>
      </c>
      <c r="C42" s="94">
        <f>'SEKTÖR (U S D)'!C42*2.2583</f>
        <v>786300.00654278707</v>
      </c>
      <c r="D42" s="101">
        <f t="shared" si="0"/>
        <v>2.6828157255380658</v>
      </c>
      <c r="E42" s="101">
        <f t="shared" si="1"/>
        <v>2.7636353072846327</v>
      </c>
      <c r="F42" s="94">
        <f>'SEKTÖR (U S D)'!F42*1.8722</f>
        <v>7816429.6623952445</v>
      </c>
      <c r="G42" s="94">
        <f>'SEKTÖR (U S D)'!G42*2.1724</f>
        <v>8458540.0405432284</v>
      </c>
      <c r="H42" s="101">
        <f t="shared" si="2"/>
        <v>8.2148807816587901</v>
      </c>
      <c r="I42" s="101">
        <f t="shared" si="3"/>
        <v>2.9690520850110427</v>
      </c>
      <c r="J42" s="94">
        <f>'SEKTÖR (U S D)'!J42*1.8567</f>
        <v>9282892.9816422015</v>
      </c>
      <c r="K42" s="94">
        <f>'SEKTÖR (U S D)'!K42*2.1498</f>
        <v>10219062.233172601</v>
      </c>
      <c r="L42" s="101">
        <f t="shared" si="4"/>
        <v>10.084886827649125</v>
      </c>
      <c r="M42" s="101">
        <f t="shared" si="5"/>
        <v>2.9987308046420478</v>
      </c>
    </row>
    <row r="43" spans="1:13" ht="14.25" x14ac:dyDescent="0.2">
      <c r="A43" s="15" t="s">
        <v>35</v>
      </c>
      <c r="B43" s="99">
        <f>'SEKTÖR (U S D)'!B43*1.9903</f>
        <v>765756.17934406502</v>
      </c>
      <c r="C43" s="99">
        <f>'SEKTÖR (U S D)'!C43*2.2583</f>
        <v>786300.00654278707</v>
      </c>
      <c r="D43" s="100">
        <f t="shared" si="0"/>
        <v>2.6828157255380658</v>
      </c>
      <c r="E43" s="100">
        <f t="shared" si="1"/>
        <v>2.7636353072846327</v>
      </c>
      <c r="F43" s="99">
        <f>'SEKTÖR (U S D)'!F43*1.8722</f>
        <v>7816429.6623952445</v>
      </c>
      <c r="G43" s="99">
        <f>'SEKTÖR (U S D)'!G43*2.1724</f>
        <v>8458540.0405432284</v>
      </c>
      <c r="H43" s="100">
        <f t="shared" si="2"/>
        <v>8.2148807816587901</v>
      </c>
      <c r="I43" s="100">
        <f t="shared" si="3"/>
        <v>2.9690520850110427</v>
      </c>
      <c r="J43" s="99">
        <f>'SEKTÖR (U S D)'!J43*1.8567</f>
        <v>9282892.9816422015</v>
      </c>
      <c r="K43" s="99">
        <f>'SEKTÖR (U S D)'!K43*2.1498</f>
        <v>10219062.233172601</v>
      </c>
      <c r="L43" s="100">
        <f t="shared" si="4"/>
        <v>10.084886827649125</v>
      </c>
      <c r="M43" s="100">
        <f t="shared" si="5"/>
        <v>2.9987308046420478</v>
      </c>
    </row>
    <row r="44" spans="1:13" ht="18" x14ac:dyDescent="0.25">
      <c r="A44" s="102" t="s">
        <v>36</v>
      </c>
      <c r="B44" s="131">
        <f>'SEKTÖR (U S D)'!B44*1.9903</f>
        <v>23511223.406157862</v>
      </c>
      <c r="C44" s="131">
        <f>'SEKTÖR (U S D)'!C44*2.2583</f>
        <v>28451655.848736208</v>
      </c>
      <c r="D44" s="132">
        <f>(C44-B44)/B44*100</f>
        <v>21.013081102723007</v>
      </c>
      <c r="E44" s="133">
        <f>C44/C$46*100</f>
        <v>100</v>
      </c>
      <c r="F44" s="131">
        <f>'SEKTÖR (U S D)'!F44*1.8722</f>
        <v>222125243.00167775</v>
      </c>
      <c r="G44" s="131">
        <f>'SEKTÖR (U S D)'!G44*2.1724</f>
        <v>272450584.99584651</v>
      </c>
      <c r="H44" s="132">
        <f>(G44-F44)/F44*100</f>
        <v>22.65629124997227</v>
      </c>
      <c r="I44" s="132">
        <f t="shared" si="3"/>
        <v>95.633522282463005</v>
      </c>
      <c r="J44" s="131">
        <f>'SEKTÖR (U S D)'!J44*1.8567</f>
        <v>265804214.33085027</v>
      </c>
      <c r="K44" s="131">
        <f>'SEKTÖR (U S D)'!K44*2.1498</f>
        <v>327125324.81549102</v>
      </c>
      <c r="L44" s="132">
        <f>(K44-J44)/J44*100</f>
        <v>23.070029434639999</v>
      </c>
      <c r="M44" s="132">
        <f t="shared" si="5"/>
        <v>95.993229723017379</v>
      </c>
    </row>
    <row r="45" spans="1:13" ht="14.25" x14ac:dyDescent="0.2">
      <c r="A45" s="103" t="s">
        <v>37</v>
      </c>
      <c r="B45" s="99">
        <f>'SEKTÖR (U S D)'!B45*1.9903</f>
        <v>0</v>
      </c>
      <c r="C45" s="99">
        <f>'SEKTÖR (U S D)'!C45*2.2583</f>
        <v>0</v>
      </c>
      <c r="D45" s="100"/>
      <c r="E45" s="100"/>
      <c r="F45" s="99">
        <f>'SEKTÖR (U S D)'!F45*1.8722</f>
        <v>10375321.756051697</v>
      </c>
      <c r="G45" s="99">
        <f>'SEKTÖR (U S D)'!G45*2.1724</f>
        <v>12439669.481173549</v>
      </c>
      <c r="H45" s="100">
        <f>(G45-F45)/F45*100</f>
        <v>19.896710421705848</v>
      </c>
      <c r="I45" s="100">
        <f t="shared" si="3"/>
        <v>4.3664777175370046</v>
      </c>
      <c r="J45" s="99">
        <f>'SEKTÖR (U S D)'!J45*1.8567</f>
        <v>13711351.446172861</v>
      </c>
      <c r="K45" s="99">
        <f>'SEKTÖR (U S D)'!K45*2.1498</f>
        <v>13654254.910486767</v>
      </c>
      <c r="L45" s="100">
        <f>(K45-J45)/J45*100</f>
        <v>-0.41641800161158593</v>
      </c>
      <c r="M45" s="100">
        <f t="shared" si="5"/>
        <v>4.0067702769826203</v>
      </c>
    </row>
    <row r="46" spans="1:13" s="27" customFormat="1" ht="18" x14ac:dyDescent="0.25">
      <c r="A46" s="104" t="s">
        <v>38</v>
      </c>
      <c r="B46" s="105">
        <f>'SEKTÖR (U S D)'!B46*1.9903</f>
        <v>23511223.406157862</v>
      </c>
      <c r="C46" s="105">
        <f>'SEKTÖR (U S D)'!C46*2.2583</f>
        <v>28451655.848736208</v>
      </c>
      <c r="D46" s="106">
        <f>(C46-B46)/B46*100</f>
        <v>21.013081102723007</v>
      </c>
      <c r="E46" s="107">
        <f>C46/C$46*100</f>
        <v>100</v>
      </c>
      <c r="F46" s="105">
        <f>'SEKTÖR (U S D)'!F46*1.8722</f>
        <v>232500564.75772944</v>
      </c>
      <c r="G46" s="105">
        <f>'SEKTÖR (U S D)'!G46*2.1724</f>
        <v>284890254.47702003</v>
      </c>
      <c r="H46" s="106">
        <f>(G46-F46)/F46*100</f>
        <v>22.533145144779223</v>
      </c>
      <c r="I46" s="107">
        <f t="shared" si="3"/>
        <v>100</v>
      </c>
      <c r="J46" s="105">
        <f>'SEKTÖR (U S D)'!J46*1.8567</f>
        <v>279515565.77702314</v>
      </c>
      <c r="K46" s="105">
        <f>'SEKTÖR (U S D)'!K46*2.1498</f>
        <v>340779579.72597778</v>
      </c>
      <c r="L46" s="106">
        <f>(K46-J46)/J46*100</f>
        <v>21.9179256720989</v>
      </c>
      <c r="M46" s="107">
        <f t="shared" si="5"/>
        <v>100</v>
      </c>
    </row>
    <row r="47" spans="1:13" s="27" customFormat="1" ht="18" x14ac:dyDescent="0.25">
      <c r="A47" s="28"/>
      <c r="B47" s="29"/>
      <c r="C47" s="29"/>
      <c r="D47" s="30"/>
      <c r="E47" s="31"/>
      <c r="F47" s="31"/>
      <c r="G47" s="31"/>
      <c r="H47" s="31"/>
      <c r="I47" s="31"/>
    </row>
    <row r="48" spans="1:13" x14ac:dyDescent="0.2">
      <c r="A48" s="21" t="s">
        <v>185</v>
      </c>
    </row>
    <row r="50" spans="1:1" x14ac:dyDescent="0.2">
      <c r="A50" s="32" t="s">
        <v>40</v>
      </c>
    </row>
  </sheetData>
  <mergeCells count="4">
    <mergeCell ref="B6:E6"/>
    <mergeCell ref="F6:I6"/>
    <mergeCell ref="J6:M6"/>
    <mergeCell ref="A5:M5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showGridLines="0" topLeftCell="A16" zoomScale="70" zoomScaleNormal="70" workbookViewId="0">
      <selection activeCell="D7" sqref="D7"/>
    </sheetView>
  </sheetViews>
  <sheetFormatPr defaultColWidth="9.140625" defaultRowHeight="12.75" x14ac:dyDescent="0.2"/>
  <cols>
    <col min="1" max="1" width="48.7109375" style="21" customWidth="1"/>
    <col min="2" max="2" width="14.42578125" style="21" customWidth="1"/>
    <col min="3" max="3" width="17.85546875" style="21" bestFit="1" customWidth="1"/>
    <col min="4" max="4" width="14.42578125" style="21" customWidth="1"/>
    <col min="5" max="5" width="17.85546875" style="21" bestFit="1" customWidth="1"/>
    <col min="6" max="6" width="18" style="21" bestFit="1" customWidth="1"/>
    <col min="7" max="7" width="22.140625" style="21" bestFit="1" customWidth="1"/>
    <col min="8" max="16384" width="9.140625" style="21"/>
  </cols>
  <sheetData>
    <row r="1" spans="1:7" x14ac:dyDescent="0.2">
      <c r="B1" s="23"/>
    </row>
    <row r="2" spans="1:7" x14ac:dyDescent="0.2">
      <c r="B2" s="23"/>
    </row>
    <row r="3" spans="1:7" x14ac:dyDescent="0.2">
      <c r="B3" s="23"/>
    </row>
    <row r="4" spans="1:7" x14ac:dyDescent="0.2">
      <c r="B4" s="23"/>
      <c r="C4" s="23"/>
    </row>
    <row r="5" spans="1:7" ht="26.25" x14ac:dyDescent="0.2">
      <c r="A5" s="149" t="s">
        <v>41</v>
      </c>
      <c r="B5" s="150"/>
      <c r="C5" s="150"/>
      <c r="D5" s="150"/>
      <c r="E5" s="150"/>
      <c r="F5" s="150"/>
      <c r="G5" s="151"/>
    </row>
    <row r="6" spans="1:7" ht="18" x14ac:dyDescent="0.2">
      <c r="A6" s="91"/>
      <c r="B6" s="152" t="s">
        <v>211</v>
      </c>
      <c r="C6" s="152"/>
      <c r="D6" s="152" t="s">
        <v>212</v>
      </c>
      <c r="E6" s="152"/>
      <c r="F6" s="152" t="s">
        <v>186</v>
      </c>
      <c r="G6" s="152"/>
    </row>
    <row r="7" spans="1:7" ht="30" x14ac:dyDescent="0.25">
      <c r="A7" s="92" t="s">
        <v>2</v>
      </c>
      <c r="B7" s="108" t="s">
        <v>42</v>
      </c>
      <c r="C7" s="108" t="s">
        <v>43</v>
      </c>
      <c r="D7" s="108" t="s">
        <v>42</v>
      </c>
      <c r="E7" s="108" t="s">
        <v>43</v>
      </c>
      <c r="F7" s="108" t="s">
        <v>42</v>
      </c>
      <c r="G7" s="108" t="s">
        <v>43</v>
      </c>
    </row>
    <row r="8" spans="1:7" ht="16.5" x14ac:dyDescent="0.25">
      <c r="A8" s="93" t="s">
        <v>3</v>
      </c>
      <c r="B8" s="101">
        <f>'SEKTÖR (U S D)'!D8</f>
        <v>10.540315771654068</v>
      </c>
      <c r="C8" s="101">
        <f>'SEKTÖR (TL)'!D8</f>
        <v>25.424908359104876</v>
      </c>
      <c r="D8" s="101">
        <f>'SEKTÖR (U S D)'!H8</f>
        <v>6.5657167383073727</v>
      </c>
      <c r="E8" s="101">
        <f>'SEKTÖR (TL)'!H8</f>
        <v>23.653115608534851</v>
      </c>
      <c r="F8" s="101">
        <f>'SEKTÖR (U S D)'!L8</f>
        <v>8.4632423809578174</v>
      </c>
      <c r="G8" s="101">
        <f>'SEKTÖR (TL)'!L8</f>
        <v>25.585327985448973</v>
      </c>
    </row>
    <row r="9" spans="1:7" s="26" customFormat="1" ht="15.75" x14ac:dyDescent="0.25">
      <c r="A9" s="96" t="s">
        <v>4</v>
      </c>
      <c r="B9" s="98">
        <f>'SEKTÖR (U S D)'!D9</f>
        <v>15.197522347362161</v>
      </c>
      <c r="C9" s="98">
        <f>'SEKTÖR (TL)'!D9</f>
        <v>30.709222085639343</v>
      </c>
      <c r="D9" s="98">
        <f>'SEKTÖR (U S D)'!H9</f>
        <v>5.7821309963367922</v>
      </c>
      <c r="E9" s="98">
        <f>'SEKTÖR (TL)'!H9</f>
        <v>22.74388493560626</v>
      </c>
      <c r="F9" s="98">
        <f>'SEKTÖR (U S D)'!L9</f>
        <v>7.6981647297026461</v>
      </c>
      <c r="G9" s="98">
        <f>'SEKTÖR (TL)'!L9</f>
        <v>24.699474624826163</v>
      </c>
    </row>
    <row r="10" spans="1:7" ht="14.25" x14ac:dyDescent="0.2">
      <c r="A10" s="15" t="s">
        <v>5</v>
      </c>
      <c r="B10" s="100">
        <f>'SEKTÖR (U S D)'!D10</f>
        <v>5.7507741810877677</v>
      </c>
      <c r="C10" s="100">
        <f>'SEKTÖR (TL)'!D10</f>
        <v>19.99044030204016</v>
      </c>
      <c r="D10" s="100">
        <f>'SEKTÖR (U S D)'!H10</f>
        <v>4.3021647741933542</v>
      </c>
      <c r="E10" s="100">
        <f>'SEKTÖR (TL)'!H10</f>
        <v>21.026611876646534</v>
      </c>
      <c r="F10" s="100">
        <f>'SEKTÖR (U S D)'!L10</f>
        <v>7.444191758865724</v>
      </c>
      <c r="G10" s="100">
        <f>'SEKTÖR (TL)'!L10</f>
        <v>24.405409297791522</v>
      </c>
    </row>
    <row r="11" spans="1:7" ht="14.25" x14ac:dyDescent="0.2">
      <c r="A11" s="15" t="s">
        <v>6</v>
      </c>
      <c r="B11" s="100">
        <f>'SEKTÖR (U S D)'!D11</f>
        <v>-2.1686002238718869</v>
      </c>
      <c r="C11" s="100">
        <f>'SEKTÖR (TL)'!D11</f>
        <v>11.004697841747539</v>
      </c>
      <c r="D11" s="100">
        <f>'SEKTÖR (U S D)'!H11</f>
        <v>4.1009171660776813</v>
      </c>
      <c r="E11" s="100">
        <f>'SEKTÖR (TL)'!H11</f>
        <v>20.793094996040555</v>
      </c>
      <c r="F11" s="100">
        <f>'SEKTÖR (U S D)'!L11</f>
        <v>7.6266615620722193</v>
      </c>
      <c r="G11" s="100">
        <f>'SEKTÖR (TL)'!L11</f>
        <v>24.616683915626016</v>
      </c>
    </row>
    <row r="12" spans="1:7" ht="14.25" x14ac:dyDescent="0.2">
      <c r="A12" s="15" t="s">
        <v>7</v>
      </c>
      <c r="B12" s="100">
        <f>'SEKTÖR (U S D)'!D12</f>
        <v>3.0007983946634371</v>
      </c>
      <c r="C12" s="100">
        <f>'SEKTÖR (TL)'!D12</f>
        <v>16.870171840761934</v>
      </c>
      <c r="D12" s="100">
        <f>'SEKTÖR (U S D)'!H12</f>
        <v>9.8063624770892996</v>
      </c>
      <c r="E12" s="100">
        <f>'SEKTÖR (TL)'!H12</f>
        <v>27.413386307674827</v>
      </c>
      <c r="F12" s="100">
        <f>'SEKTÖR (U S D)'!L12</f>
        <v>10.694700699844727</v>
      </c>
      <c r="G12" s="100">
        <f>'SEKTÖR (TL)'!L12</f>
        <v>28.169045922618729</v>
      </c>
    </row>
    <row r="13" spans="1:7" ht="14.25" x14ac:dyDescent="0.2">
      <c r="A13" s="15" t="s">
        <v>8</v>
      </c>
      <c r="B13" s="100">
        <f>'SEKTÖR (U S D)'!D13</f>
        <v>27.466790954539601</v>
      </c>
      <c r="C13" s="100">
        <f>'SEKTÖR (TL)'!D13</f>
        <v>44.630585345242835</v>
      </c>
      <c r="D13" s="100">
        <f>'SEKTÖR (U S D)'!H13</f>
        <v>2.0207519973414048</v>
      </c>
      <c r="E13" s="100">
        <f>'SEKTÖR (TL)'!H13</f>
        <v>18.379383420053667</v>
      </c>
      <c r="F13" s="100">
        <f>'SEKTÖR (U S D)'!L13</f>
        <v>3.0147069407947669</v>
      </c>
      <c r="G13" s="100">
        <f>'SEKTÖR (TL)'!L13</f>
        <v>19.276682814305257</v>
      </c>
    </row>
    <row r="14" spans="1:7" ht="14.25" x14ac:dyDescent="0.2">
      <c r="A14" s="15" t="s">
        <v>9</v>
      </c>
      <c r="B14" s="100">
        <f>'SEKTÖR (U S D)'!D14</f>
        <v>47.600970643074888</v>
      </c>
      <c r="C14" s="100">
        <f>'SEKTÖR (TL)'!D14</f>
        <v>67.475894087954629</v>
      </c>
      <c r="D14" s="100">
        <f>'SEKTÖR (U S D)'!H14</f>
        <v>21.925897256737802</v>
      </c>
      <c r="E14" s="100">
        <f>'SEKTÖR (TL)'!H14</f>
        <v>41.476241427484901</v>
      </c>
      <c r="F14" s="100">
        <f>'SEKTÖR (U S D)'!L14</f>
        <v>18.102075430008618</v>
      </c>
      <c r="G14" s="100">
        <f>'SEKTÖR (TL)'!L14</f>
        <v>36.745754165687771</v>
      </c>
    </row>
    <row r="15" spans="1:7" ht="14.25" x14ac:dyDescent="0.2">
      <c r="A15" s="15" t="s">
        <v>10</v>
      </c>
      <c r="B15" s="100">
        <f>'SEKTÖR (U S D)'!D15</f>
        <v>-35.438816766714339</v>
      </c>
      <c r="C15" s="100">
        <f>'SEKTÖR (TL)'!D15</f>
        <v>-26.745455410878254</v>
      </c>
      <c r="D15" s="100">
        <f>'SEKTÖR (U S D)'!H15</f>
        <v>-51.400336429026041</v>
      </c>
      <c r="E15" s="100">
        <f>'SEKTÖR (TL)'!H15</f>
        <v>-43.607569094336171</v>
      </c>
      <c r="F15" s="100">
        <f>'SEKTÖR (U S D)'!L15</f>
        <v>-44.385365228181399</v>
      </c>
      <c r="G15" s="100">
        <f>'SEKTÖR (TL)'!L15</f>
        <v>-35.605998905339789</v>
      </c>
    </row>
    <row r="16" spans="1:7" ht="14.25" x14ac:dyDescent="0.2">
      <c r="A16" s="15" t="s">
        <v>11</v>
      </c>
      <c r="B16" s="100">
        <f>'SEKTÖR (U S D)'!D16</f>
        <v>91.469250168099265</v>
      </c>
      <c r="C16" s="100">
        <f>'SEKTÖR (TL)'!D16</f>
        <v>117.2511720115654</v>
      </c>
      <c r="D16" s="100">
        <f>'SEKTÖR (U S D)'!H16</f>
        <v>18.416568879309171</v>
      </c>
      <c r="E16" s="100">
        <f>'SEKTÖR (TL)'!H16</f>
        <v>37.404205871921405</v>
      </c>
      <c r="F16" s="100">
        <f>'SEKTÖR (U S D)'!L16</f>
        <v>17.320804273481695</v>
      </c>
      <c r="G16" s="100">
        <f>'SEKTÖR (TL)'!L16</f>
        <v>35.841150981381467</v>
      </c>
    </row>
    <row r="17" spans="1:7" ht="14.25" x14ac:dyDescent="0.2">
      <c r="A17" s="12" t="s">
        <v>12</v>
      </c>
      <c r="B17" s="100">
        <f>'SEKTÖR (U S D)'!D17</f>
        <v>-5.6950764705714434</v>
      </c>
      <c r="C17" s="100">
        <f>'SEKTÖR (TL)'!D17</f>
        <v>7.0033707513985428</v>
      </c>
      <c r="D17" s="100">
        <f>'SEKTÖR (U S D)'!H17</f>
        <v>11.910620214740309</v>
      </c>
      <c r="E17" s="100">
        <f>'SEKTÖR (TL)'!H17</f>
        <v>29.855053602447306</v>
      </c>
      <c r="F17" s="100">
        <f>'SEKTÖR (U S D)'!L17</f>
        <v>10.26975488472568</v>
      </c>
      <c r="G17" s="100">
        <f>'SEKTÖR (TL)'!L17</f>
        <v>27.67701785489486</v>
      </c>
    </row>
    <row r="18" spans="1:7" s="26" customFormat="1" ht="15.75" x14ac:dyDescent="0.25">
      <c r="A18" s="96" t="s">
        <v>13</v>
      </c>
      <c r="B18" s="98">
        <f>'SEKTÖR (U S D)'!D18</f>
        <v>5.1594916810972036</v>
      </c>
      <c r="C18" s="98">
        <f>'SEKTÖR (TL)'!D18</f>
        <v>19.319539799739648</v>
      </c>
      <c r="D18" s="98">
        <f>'SEKTÖR (U S D)'!H18</f>
        <v>16.474761740452255</v>
      </c>
      <c r="E18" s="98">
        <f>'SEKTÖR (TL)'!H18</f>
        <v>35.151037498642488</v>
      </c>
      <c r="F18" s="98">
        <f>'SEKTÖR (U S D)'!L18</f>
        <v>15.677913903036798</v>
      </c>
      <c r="G18" s="98">
        <f>'SEKTÖR (TL)'!L18</f>
        <v>33.938912753136471</v>
      </c>
    </row>
    <row r="19" spans="1:7" ht="14.25" x14ac:dyDescent="0.2">
      <c r="A19" s="15" t="s">
        <v>14</v>
      </c>
      <c r="B19" s="100">
        <f>'SEKTÖR (U S D)'!D19</f>
        <v>5.1594916810972036</v>
      </c>
      <c r="C19" s="100">
        <f>'SEKTÖR (TL)'!D19</f>
        <v>19.319539799739648</v>
      </c>
      <c r="D19" s="100">
        <f>'SEKTÖR (U S D)'!H19</f>
        <v>16.474761740452255</v>
      </c>
      <c r="E19" s="100">
        <f>'SEKTÖR (TL)'!H19</f>
        <v>35.151037498642488</v>
      </c>
      <c r="F19" s="100">
        <f>'SEKTÖR (U S D)'!L19</f>
        <v>15.677913903036798</v>
      </c>
      <c r="G19" s="100">
        <f>'SEKTÖR (TL)'!L19</f>
        <v>33.938912753136471</v>
      </c>
    </row>
    <row r="20" spans="1:7" s="26" customFormat="1" ht="15.75" x14ac:dyDescent="0.25">
      <c r="A20" s="96" t="s">
        <v>15</v>
      </c>
      <c r="B20" s="98">
        <f>'SEKTÖR (U S D)'!D20</f>
        <v>-3.3667841389277959</v>
      </c>
      <c r="C20" s="98">
        <f>'SEKTÖR (TL)'!D20</f>
        <v>9.6451747872478482</v>
      </c>
      <c r="D20" s="98">
        <f>'SEKTÖR (U S D)'!H20</f>
        <v>4.6669078858969009</v>
      </c>
      <c r="E20" s="98">
        <f>'SEKTÖR (TL)'!H20</f>
        <v>21.449840129966056</v>
      </c>
      <c r="F20" s="98">
        <f>'SEKTÖR (U S D)'!L20</f>
        <v>7.7661708023434892</v>
      </c>
      <c r="G20" s="98">
        <f>'SEKTÖR (TL)'!L20</f>
        <v>24.778216185101538</v>
      </c>
    </row>
    <row r="21" spans="1:7" ht="14.25" x14ac:dyDescent="0.2">
      <c r="A21" s="15" t="s">
        <v>16</v>
      </c>
      <c r="B21" s="100">
        <f>'SEKTÖR (U S D)'!D21</f>
        <v>-3.3667841389277959</v>
      </c>
      <c r="C21" s="100">
        <f>'SEKTÖR (TL)'!D21</f>
        <v>9.6451747872478482</v>
      </c>
      <c r="D21" s="100">
        <f>'SEKTÖR (U S D)'!H21</f>
        <v>4.6669078858969009</v>
      </c>
      <c r="E21" s="100">
        <f>'SEKTÖR (TL)'!H21</f>
        <v>21.449840129966056</v>
      </c>
      <c r="F21" s="100">
        <f>'SEKTÖR (U S D)'!L21</f>
        <v>7.7661708023434892</v>
      </c>
      <c r="G21" s="100">
        <f>'SEKTÖR (TL)'!L21</f>
        <v>24.778216185101538</v>
      </c>
    </row>
    <row r="22" spans="1:7" ht="16.5" x14ac:dyDescent="0.25">
      <c r="A22" s="93" t="s">
        <v>17</v>
      </c>
      <c r="B22" s="101">
        <f>'SEKTÖR (U S D)'!D22</f>
        <v>6.5616430193221582</v>
      </c>
      <c r="C22" s="101">
        <f>'SEKTÖR (TL)'!D22</f>
        <v>20.910495116583053</v>
      </c>
      <c r="D22" s="101">
        <f>'SEKTÖR (U S D)'!H22</f>
        <v>6.0904499382743085</v>
      </c>
      <c r="E22" s="101">
        <f>'SEKTÖR (TL)'!H22</f>
        <v>23.101641622640269</v>
      </c>
      <c r="F22" s="101">
        <f>'SEKTÖR (U S D)'!L22</f>
        <v>6.3854251103277555</v>
      </c>
      <c r="G22" s="101">
        <f>'SEKTÖR (TL)'!L22</f>
        <v>23.179504983132762</v>
      </c>
    </row>
    <row r="23" spans="1:7" s="26" customFormat="1" ht="15.75" x14ac:dyDescent="0.25">
      <c r="A23" s="96" t="s">
        <v>18</v>
      </c>
      <c r="B23" s="98">
        <f>'SEKTÖR (U S D)'!D23</f>
        <v>4.4835904221794811</v>
      </c>
      <c r="C23" s="98">
        <f>'SEKTÖR (TL)'!D23</f>
        <v>18.552626363064835</v>
      </c>
      <c r="D23" s="98">
        <f>'SEKTÖR (U S D)'!H23</f>
        <v>7.0402569598809626</v>
      </c>
      <c r="E23" s="98">
        <f>'SEKTÖR (TL)'!H23</f>
        <v>24.203746511935353</v>
      </c>
      <c r="F23" s="98">
        <f>'SEKTÖR (U S D)'!L23</f>
        <v>7.5644684268619509</v>
      </c>
      <c r="G23" s="98">
        <f>'SEKTÖR (TL)'!L23</f>
        <v>24.544672927273016</v>
      </c>
    </row>
    <row r="24" spans="1:7" ht="14.25" x14ac:dyDescent="0.2">
      <c r="A24" s="15" t="s">
        <v>19</v>
      </c>
      <c r="B24" s="100">
        <f>'SEKTÖR (U S D)'!D24</f>
        <v>7.1957113616565067</v>
      </c>
      <c r="C24" s="100">
        <f>'SEKTÖR (TL)'!D24</f>
        <v>21.629942706139218</v>
      </c>
      <c r="D24" s="100">
        <f>'SEKTÖR (U S D)'!H24</f>
        <v>8.2680809090759677</v>
      </c>
      <c r="E24" s="100">
        <f>'SEKTÖR (TL)'!H24</f>
        <v>25.628447263581144</v>
      </c>
      <c r="F24" s="100">
        <f>'SEKTÖR (U S D)'!L24</f>
        <v>7.946090191429529</v>
      </c>
      <c r="G24" s="100">
        <f>'SEKTÖR (TL)'!L24</f>
        <v>24.98653777860461</v>
      </c>
    </row>
    <row r="25" spans="1:7" ht="14.25" x14ac:dyDescent="0.2">
      <c r="A25" s="15" t="s">
        <v>20</v>
      </c>
      <c r="B25" s="100">
        <f>'SEKTÖR (U S D)'!D25</f>
        <v>-10.770224715685758</v>
      </c>
      <c r="C25" s="100">
        <f>'SEKTÖR (TL)'!D25</f>
        <v>1.2448382276877141</v>
      </c>
      <c r="D25" s="100">
        <f>'SEKTÖR (U S D)'!H25</f>
        <v>-0.30528529579600816</v>
      </c>
      <c r="E25" s="100">
        <f>'SEKTÖR (TL)'!H25</f>
        <v>15.680375079271858</v>
      </c>
      <c r="F25" s="100">
        <f>'SEKTÖR (U S D)'!L25</f>
        <v>3.8737707473670406</v>
      </c>
      <c r="G25" s="100">
        <f>'SEKTÖR (TL)'!L25</f>
        <v>20.271359052453082</v>
      </c>
    </row>
    <row r="26" spans="1:7" ht="14.25" x14ac:dyDescent="0.2">
      <c r="A26" s="15" t="s">
        <v>21</v>
      </c>
      <c r="B26" s="100">
        <f>'SEKTÖR (U S D)'!D26</f>
        <v>7.3249906509398679</v>
      </c>
      <c r="C26" s="100">
        <f>'SEKTÖR (TL)'!D26</f>
        <v>21.776629848272886</v>
      </c>
      <c r="D26" s="100">
        <f>'SEKTÖR (U S D)'!H26</f>
        <v>8.6633159836786593</v>
      </c>
      <c r="E26" s="100">
        <f>'SEKTÖR (TL)'!H26</f>
        <v>26.087056747646358</v>
      </c>
      <c r="F26" s="100">
        <f>'SEKTÖR (U S D)'!L26</f>
        <v>9.2944995647209989</v>
      </c>
      <c r="G26" s="100">
        <f>'SEKTÖR (TL)'!L26</f>
        <v>26.547808027272691</v>
      </c>
    </row>
    <row r="27" spans="1:7" s="26" customFormat="1" ht="15.75" x14ac:dyDescent="0.25">
      <c r="A27" s="96" t="s">
        <v>22</v>
      </c>
      <c r="B27" s="98">
        <f>'SEKTÖR (U S D)'!D27</f>
        <v>8.2106482767644575</v>
      </c>
      <c r="C27" s="98">
        <f>'SEKTÖR (TL)'!D27</f>
        <v>22.781543990060396</v>
      </c>
      <c r="D27" s="98">
        <f>'SEKTÖR (U S D)'!H27</f>
        <v>4.4723789821243827</v>
      </c>
      <c r="E27" s="98">
        <f>'SEKTÖR (TL)'!H27</f>
        <v>21.224119271855031</v>
      </c>
      <c r="F27" s="98">
        <f>'SEKTÖR (U S D)'!L27</f>
        <v>4.7616062510653432</v>
      </c>
      <c r="G27" s="98">
        <f>'SEKTÖR (TL)'!L27</f>
        <v>21.299348908569108</v>
      </c>
    </row>
    <row r="28" spans="1:7" ht="14.25" x14ac:dyDescent="0.2">
      <c r="A28" s="15" t="s">
        <v>23</v>
      </c>
      <c r="B28" s="100">
        <f>'SEKTÖR (U S D)'!D28</f>
        <v>8.2106482767644575</v>
      </c>
      <c r="C28" s="100">
        <f>'SEKTÖR (TL)'!D28</f>
        <v>22.781543990060396</v>
      </c>
      <c r="D28" s="100">
        <f>'SEKTÖR (U S D)'!H28</f>
        <v>4.4723789821243827</v>
      </c>
      <c r="E28" s="100">
        <f>'SEKTÖR (TL)'!H28</f>
        <v>21.224119271855031</v>
      </c>
      <c r="F28" s="100">
        <f>'SEKTÖR (U S D)'!L28</f>
        <v>4.7616062510653432</v>
      </c>
      <c r="G28" s="100">
        <f>'SEKTÖR (TL)'!L28</f>
        <v>21.299348908569108</v>
      </c>
    </row>
    <row r="29" spans="1:7" s="26" customFormat="1" ht="15.75" x14ac:dyDescent="0.25">
      <c r="A29" s="96" t="s">
        <v>24</v>
      </c>
      <c r="B29" s="98">
        <f>'SEKTÖR (U S D)'!D29</f>
        <v>6.5491444670936136</v>
      </c>
      <c r="C29" s="98">
        <f>'SEKTÖR (TL)'!D29</f>
        <v>20.896313595959171</v>
      </c>
      <c r="D29" s="98">
        <f>'SEKTÖR (U S D)'!H29</f>
        <v>6.2734499636072094</v>
      </c>
      <c r="E29" s="98">
        <f>'SEKTÖR (TL)'!H29</f>
        <v>23.313984991422014</v>
      </c>
      <c r="F29" s="98">
        <f>'SEKTÖR (U S D)'!L29</f>
        <v>6.5388871880044732</v>
      </c>
      <c r="G29" s="98">
        <f>'SEKTÖR (TL)'!L29</f>
        <v>23.357192694981428</v>
      </c>
    </row>
    <row r="30" spans="1:7" ht="14.25" x14ac:dyDescent="0.2">
      <c r="A30" s="15" t="s">
        <v>25</v>
      </c>
      <c r="B30" s="100">
        <f>'SEKTÖR (U S D)'!D30</f>
        <v>12.710671403706009</v>
      </c>
      <c r="C30" s="100">
        <f>'SEKTÖR (TL)'!D30</f>
        <v>27.887509034311059</v>
      </c>
      <c r="D30" s="100">
        <f>'SEKTÖR (U S D)'!H30</f>
        <v>11.165846696693048</v>
      </c>
      <c r="E30" s="100">
        <f>'SEKTÖR (TL)'!H30</f>
        <v>28.990858542835156</v>
      </c>
      <c r="F30" s="100">
        <f>'SEKTÖR (U S D)'!L30</f>
        <v>10.955444041932893</v>
      </c>
      <c r="G30" s="100">
        <f>'SEKTÖR (TL)'!L30</f>
        <v>28.470950396589277</v>
      </c>
    </row>
    <row r="31" spans="1:7" ht="14.25" x14ac:dyDescent="0.2">
      <c r="A31" s="15" t="s">
        <v>26</v>
      </c>
      <c r="B31" s="100">
        <f>'SEKTÖR (U S D)'!D31</f>
        <v>-2.068638344543456</v>
      </c>
      <c r="C31" s="100">
        <f>'SEKTÖR (TL)'!D31</f>
        <v>11.118119894748297</v>
      </c>
      <c r="D31" s="100">
        <f>'SEKTÖR (U S D)'!H31</f>
        <v>6.7548222092943062</v>
      </c>
      <c r="E31" s="100">
        <f>'SEKTÖR (TL)'!H31</f>
        <v>23.872543407472989</v>
      </c>
      <c r="F31" s="100">
        <f>'SEKTÖR (U S D)'!L31</f>
        <v>7.7916270827146166</v>
      </c>
      <c r="G31" s="100">
        <f>'SEKTÖR (TL)'!L31</f>
        <v>24.807691012236688</v>
      </c>
    </row>
    <row r="32" spans="1:7" ht="14.25" x14ac:dyDescent="0.2">
      <c r="A32" s="15" t="s">
        <v>27</v>
      </c>
      <c r="B32" s="100">
        <f>'SEKTÖR (U S D)'!D32</f>
        <v>267.06634323712632</v>
      </c>
      <c r="C32" s="100">
        <f>'SEKTÖR (TL)'!D32</f>
        <v>316.4929522847824</v>
      </c>
      <c r="D32" s="100">
        <f>'SEKTÖR (U S D)'!H32</f>
        <v>4.3384867470197017</v>
      </c>
      <c r="E32" s="100">
        <f>'SEKTÖR (TL)'!H32</f>
        <v>21.068757936772581</v>
      </c>
      <c r="F32" s="100">
        <f>'SEKTÖR (U S D)'!L32</f>
        <v>1.9655014754085449</v>
      </c>
      <c r="G32" s="100">
        <f>'SEKTÖR (TL)'!L32</f>
        <v>18.061849018060684</v>
      </c>
    </row>
    <row r="33" spans="1:7" ht="14.25" x14ac:dyDescent="0.2">
      <c r="A33" s="15" t="s">
        <v>187</v>
      </c>
      <c r="B33" s="100">
        <f>'SEKTÖR (U S D)'!D33</f>
        <v>-4.2730662390561919E-2</v>
      </c>
      <c r="C33" s="100">
        <f>'SEKTÖR (TL)'!D33</f>
        <v>13.416822260525265</v>
      </c>
      <c r="D33" s="100">
        <f>'SEKTÖR (U S D)'!H33</f>
        <v>5.5560486078882061</v>
      </c>
      <c r="E33" s="100">
        <f>'SEKTÖR (TL)'!H33</f>
        <v>22.481551114077735</v>
      </c>
      <c r="F33" s="100">
        <f>'SEKTÖR (U S D)'!L33</f>
        <v>6.0688707164746614</v>
      </c>
      <c r="G33" s="100">
        <f>'SEKTÖR (TL)'!L33</f>
        <v>22.81297908454636</v>
      </c>
    </row>
    <row r="34" spans="1:7" ht="14.25" x14ac:dyDescent="0.2">
      <c r="A34" s="15" t="s">
        <v>28</v>
      </c>
      <c r="B34" s="100">
        <f>'SEKTÖR (U S D)'!D34</f>
        <v>10.241850840798591</v>
      </c>
      <c r="C34" s="100">
        <f>'SEKTÖR (TL)'!D34</f>
        <v>25.086254209805293</v>
      </c>
      <c r="D34" s="100">
        <f>'SEKTÖR (U S D)'!H34</f>
        <v>7.0757270330657862</v>
      </c>
      <c r="E34" s="100">
        <f>'SEKTÖR (TL)'!H34</f>
        <v>24.244904073620408</v>
      </c>
      <c r="F34" s="100">
        <f>'SEKTÖR (U S D)'!L34</f>
        <v>8.5823582537266141</v>
      </c>
      <c r="G34" s="100">
        <f>'SEKTÖR (TL)'!L34</f>
        <v>25.723247575731929</v>
      </c>
    </row>
    <row r="35" spans="1:7" ht="14.25" x14ac:dyDescent="0.2">
      <c r="A35" s="15" t="s">
        <v>29</v>
      </c>
      <c r="B35" s="100">
        <f>'SEKTÖR (U S D)'!D35</f>
        <v>5.4429082785397664</v>
      </c>
      <c r="C35" s="100">
        <f>'SEKTÖR (TL)'!D35</f>
        <v>19.641119311373348</v>
      </c>
      <c r="D35" s="100">
        <f>'SEKTÖR (U S D)'!H35</f>
        <v>6.1990794790143857</v>
      </c>
      <c r="E35" s="100">
        <f>'SEKTÖR (TL)'!H35</f>
        <v>23.227689488415148</v>
      </c>
      <c r="F35" s="100">
        <f>'SEKTÖR (U S D)'!L35</f>
        <v>6.229397479902989</v>
      </c>
      <c r="G35" s="100">
        <f>'SEKTÖR (TL)'!L35</f>
        <v>22.998846718530423</v>
      </c>
    </row>
    <row r="36" spans="1:7" ht="14.25" x14ac:dyDescent="0.2">
      <c r="A36" s="15" t="s">
        <v>30</v>
      </c>
      <c r="B36" s="100">
        <f>'SEKTÖR (U S D)'!D36</f>
        <v>0.8186984862976513</v>
      </c>
      <c r="C36" s="100">
        <f>'SEKTÖR (TL)'!D36</f>
        <v>14.394245486412091</v>
      </c>
      <c r="D36" s="100">
        <f>'SEKTÖR (U S D)'!H36</f>
        <v>-2.9565720446843002</v>
      </c>
      <c r="E36" s="100">
        <f>'SEKTÖR (TL)'!H36</f>
        <v>12.603964795496109</v>
      </c>
      <c r="F36" s="100">
        <f>'SEKTÖR (U S D)'!L36</f>
        <v>-3.1169634886658844</v>
      </c>
      <c r="G36" s="100">
        <f>'SEKTÖR (TL)'!L36</f>
        <v>12.177062472163559</v>
      </c>
    </row>
    <row r="37" spans="1:7" ht="14.25" x14ac:dyDescent="0.2">
      <c r="A37" s="15" t="s">
        <v>188</v>
      </c>
      <c r="B37" s="100">
        <f>'SEKTÖR (U S D)'!D37</f>
        <v>1.9528549766994217</v>
      </c>
      <c r="C37" s="100">
        <f>'SEKTÖR (TL)'!D37</f>
        <v>15.681119627131746</v>
      </c>
      <c r="D37" s="100">
        <f>'SEKTÖR (U S D)'!H37</f>
        <v>0.46044606984068154</v>
      </c>
      <c r="E37" s="100">
        <f>'SEKTÖR (TL)'!H37</f>
        <v>16.56888849595229</v>
      </c>
      <c r="F37" s="100">
        <f>'SEKTÖR (U S D)'!L37</f>
        <v>0.72035770180265402</v>
      </c>
      <c r="G37" s="100">
        <f>'SEKTÖR (TL)'!L37</f>
        <v>16.620145951061208</v>
      </c>
    </row>
    <row r="38" spans="1:7" ht="14.25" x14ac:dyDescent="0.2">
      <c r="A38" s="12" t="s">
        <v>31</v>
      </c>
      <c r="B38" s="100">
        <f>'SEKTÖR (U S D)'!D38</f>
        <v>70.379976486648175</v>
      </c>
      <c r="C38" s="100">
        <f>'SEKTÖR (TL)'!D38</f>
        <v>93.322162940158577</v>
      </c>
      <c r="D38" s="100">
        <f>'SEKTÖR (U S D)'!H38</f>
        <v>20.610829372460973</v>
      </c>
      <c r="E38" s="100">
        <f>'SEKTÖR (TL)'!H38</f>
        <v>39.950307514546658</v>
      </c>
      <c r="F38" s="100">
        <f>'SEKTÖR (U S D)'!L38</f>
        <v>17.442371015409432</v>
      </c>
      <c r="G38" s="100">
        <f>'SEKTÖR (TL)'!L38</f>
        <v>35.981908336794952</v>
      </c>
    </row>
    <row r="39" spans="1:7" ht="14.25" x14ac:dyDescent="0.2">
      <c r="A39" s="12" t="s">
        <v>189</v>
      </c>
      <c r="B39" s="100">
        <f>'SEKTÖR (U S D)'!D39</f>
        <v>-7.0847856580018425</v>
      </c>
      <c r="C39" s="100">
        <f>'SEKTÖR (TL)'!D39</f>
        <v>5.4265329591189504</v>
      </c>
      <c r="D39" s="100">
        <f>'SEKTÖR (U S D)'!H39</f>
        <v>18.900774394735368</v>
      </c>
      <c r="E39" s="100">
        <f>'SEKTÖR (TL)'!H39</f>
        <v>37.96605186151217</v>
      </c>
      <c r="F39" s="100">
        <f>'SEKTÖR (U S D)'!L39</f>
        <v>16.354201866948696</v>
      </c>
      <c r="G39" s="100">
        <f>'SEKTÖR (TL)'!L39</f>
        <v>34.721960022387194</v>
      </c>
    </row>
    <row r="40" spans="1:7" ht="14.25" x14ac:dyDescent="0.2">
      <c r="A40" s="12" t="s">
        <v>32</v>
      </c>
      <c r="B40" s="100">
        <f>'SEKTÖR (U S D)'!D40</f>
        <v>-3.100239721325162</v>
      </c>
      <c r="C40" s="100">
        <f>'SEKTÖR (TL)'!D40</f>
        <v>9.9476102282728398</v>
      </c>
      <c r="D40" s="100">
        <f>'SEKTÖR (U S D)'!H40</f>
        <v>8.7033880536066324</v>
      </c>
      <c r="E40" s="100">
        <f>'SEKTÖR (TL)'!H40</f>
        <v>26.133554218382134</v>
      </c>
      <c r="F40" s="100">
        <f>'SEKTÖR (U S D)'!L40</f>
        <v>10.085868811183552</v>
      </c>
      <c r="G40" s="100">
        <f>'SEKTÖR (TL)'!L40</f>
        <v>27.464103393268925</v>
      </c>
    </row>
    <row r="41" spans="1:7" ht="14.25" x14ac:dyDescent="0.2">
      <c r="A41" s="15" t="s">
        <v>33</v>
      </c>
      <c r="B41" s="100">
        <f>'SEKTÖR (U S D)'!D41</f>
        <v>42.207374247977135</v>
      </c>
      <c r="C41" s="100">
        <f>'SEKTÖR (TL)'!D41</f>
        <v>61.35603339406461</v>
      </c>
      <c r="D41" s="100">
        <f>'SEKTÖR (U S D)'!H41</f>
        <v>6.8653827342986</v>
      </c>
      <c r="E41" s="100">
        <f>'SEKTÖR (TL)'!H41</f>
        <v>24.000831883340592</v>
      </c>
      <c r="F41" s="100">
        <f>'SEKTÖR (U S D)'!L41</f>
        <v>6.8731594915108305</v>
      </c>
      <c r="G41" s="100">
        <f>'SEKTÖR (TL)'!L41</f>
        <v>23.744233465207078</v>
      </c>
    </row>
    <row r="42" spans="1:7" ht="16.5" x14ac:dyDescent="0.25">
      <c r="A42" s="93" t="s">
        <v>34</v>
      </c>
      <c r="B42" s="101">
        <f>'SEKTÖR (U S D)'!D42</f>
        <v>-9.5028968079801608</v>
      </c>
      <c r="C42" s="101">
        <f>'SEKTÖR (TL)'!D42</f>
        <v>2.6828157255380658</v>
      </c>
      <c r="D42" s="101">
        <f>'SEKTÖR (U S D)'!H42</f>
        <v>-6.7391365312918445</v>
      </c>
      <c r="E42" s="101">
        <f>'SEKTÖR (TL)'!H42</f>
        <v>8.2148807816587901</v>
      </c>
      <c r="F42" s="101">
        <f>'SEKTÖR (U S D)'!L42</f>
        <v>-4.9238955377727391</v>
      </c>
      <c r="G42" s="101">
        <f>'SEKTÖR (TL)'!L42</f>
        <v>10.084886827649125</v>
      </c>
    </row>
    <row r="43" spans="1:7" ht="14.25" x14ac:dyDescent="0.2">
      <c r="A43" s="15" t="s">
        <v>35</v>
      </c>
      <c r="B43" s="100">
        <f>'SEKTÖR (U S D)'!D43</f>
        <v>-9.5028968079801608</v>
      </c>
      <c r="C43" s="100">
        <f>'SEKTÖR (TL)'!D43</f>
        <v>2.6828157255380658</v>
      </c>
      <c r="D43" s="100">
        <f>'SEKTÖR (U S D)'!H43</f>
        <v>-6.7391365312918445</v>
      </c>
      <c r="E43" s="100">
        <f>'SEKTÖR (TL)'!H43</f>
        <v>8.2148807816587901</v>
      </c>
      <c r="F43" s="100">
        <f>'SEKTÖR (U S D)'!L43</f>
        <v>-4.9238955377727391</v>
      </c>
      <c r="G43" s="100">
        <f>'SEKTÖR (TL)'!L43</f>
        <v>10.084886827649125</v>
      </c>
    </row>
    <row r="44" spans="1:7" ht="18" x14ac:dyDescent="0.25">
      <c r="A44" s="109" t="s">
        <v>44</v>
      </c>
      <c r="B44" s="110">
        <f>'SEKTÖR (U S D)'!D44</f>
        <v>6.6520547840187598</v>
      </c>
      <c r="C44" s="110">
        <f>'SEKTÖR (TL)'!D44</f>
        <v>21.013081102723007</v>
      </c>
      <c r="D44" s="110">
        <f>'SEKTÖR (U S D)'!H44</f>
        <v>5.7066417226100512</v>
      </c>
      <c r="E44" s="110">
        <f>'SEKTÖR (TL)'!H44</f>
        <v>22.65629124997227</v>
      </c>
      <c r="F44" s="110">
        <f>'SEKTÖR (U S D)'!L44</f>
        <v>6.2908752680696276</v>
      </c>
      <c r="G44" s="110">
        <f>'SEKTÖR (TL)'!L44</f>
        <v>23.070029434639999</v>
      </c>
    </row>
    <row r="45" spans="1:7" ht="14.25" x14ac:dyDescent="0.2">
      <c r="A45" s="103" t="s">
        <v>37</v>
      </c>
      <c r="B45" s="111"/>
      <c r="C45" s="111"/>
      <c r="D45" s="100">
        <f>'SEKTÖR (U S D)'!H45</f>
        <v>3.3284023437293806</v>
      </c>
      <c r="E45" s="100">
        <f>'SEKTÖR (TL)'!H45</f>
        <v>19.896710421705848</v>
      </c>
      <c r="F45" s="100">
        <f>'SEKTÖR (U S D)'!L45</f>
        <v>-13.993470696619328</v>
      </c>
      <c r="G45" s="100">
        <f>'SEKTÖR (TL)'!L45</f>
        <v>-0.41641800161158593</v>
      </c>
    </row>
    <row r="46" spans="1:7" s="27" customFormat="1" ht="18" x14ac:dyDescent="0.25">
      <c r="A46" s="104" t="s">
        <v>44</v>
      </c>
      <c r="B46" s="112">
        <f>'SEKTÖR (U S D)'!D46</f>
        <v>6.6520547840187598</v>
      </c>
      <c r="C46" s="112">
        <f>'SEKTÖR (TL)'!D46</f>
        <v>21.013081102723007</v>
      </c>
      <c r="D46" s="112">
        <f>'SEKTÖR (U S D)'!H46</f>
        <v>5.6005129534412044</v>
      </c>
      <c r="E46" s="112">
        <f>'SEKTÖR (TL)'!H46</f>
        <v>22.533145144779223</v>
      </c>
      <c r="F46" s="112">
        <f>'SEKTÖR (U S D)'!L46</f>
        <v>5.2958473324895516</v>
      </c>
      <c r="G46" s="112">
        <f>'SEKTÖR (TL)'!L46</f>
        <v>21.9179256720989</v>
      </c>
    </row>
    <row r="47" spans="1:7" s="27" customFormat="1" ht="18" x14ac:dyDescent="0.25">
      <c r="A47" s="28"/>
      <c r="B47" s="30"/>
      <c r="C47" s="30"/>
      <c r="D47" s="30"/>
      <c r="E47" s="30"/>
    </row>
    <row r="48" spans="1:7" ht="14.25" x14ac:dyDescent="0.2">
      <c r="A48" s="33"/>
    </row>
    <row r="49" spans="1:1" x14ac:dyDescent="0.2">
      <c r="A49" s="26" t="s">
        <v>40</v>
      </c>
    </row>
    <row r="50" spans="1:1" x14ac:dyDescent="0.2">
      <c r="A50" s="34"/>
    </row>
  </sheetData>
  <mergeCells count="4">
    <mergeCell ref="B6:C6"/>
    <mergeCell ref="D6:E6"/>
    <mergeCell ref="F6:G6"/>
    <mergeCell ref="A5:G5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2"/>
  <sheetViews>
    <sheetView showGridLines="0" zoomScale="70" zoomScaleNormal="70" workbookViewId="0">
      <selection activeCell="P16" sqref="P16"/>
    </sheetView>
  </sheetViews>
  <sheetFormatPr defaultColWidth="9.140625" defaultRowHeight="12.75" x14ac:dyDescent="0.2"/>
  <cols>
    <col min="1" max="1" width="34.85546875" bestFit="1" customWidth="1"/>
    <col min="2" max="2" width="12.7109375" bestFit="1" customWidth="1"/>
    <col min="3" max="3" width="12.85546875" customWidth="1"/>
    <col min="4" max="4" width="12.5703125" bestFit="1" customWidth="1"/>
    <col min="5" max="5" width="13.5703125" bestFit="1" customWidth="1"/>
    <col min="6" max="7" width="14.140625" bestFit="1" customWidth="1"/>
    <col min="8" max="8" width="12.5703125" customWidth="1"/>
    <col min="9" max="9" width="15" bestFit="1" customWidth="1"/>
    <col min="10" max="11" width="14.140625" bestFit="1" customWidth="1"/>
    <col min="12" max="12" width="12.5703125" bestFit="1" customWidth="1"/>
    <col min="13" max="13" width="15" bestFit="1" customWidth="1"/>
  </cols>
  <sheetData>
    <row r="2" spans="1:13" ht="26.25" x14ac:dyDescent="0.4">
      <c r="C2" s="2" t="s">
        <v>205</v>
      </c>
    </row>
    <row r="6" spans="1:13" ht="22.5" x14ac:dyDescent="0.2">
      <c r="A6" s="153" t="s">
        <v>45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5"/>
    </row>
    <row r="7" spans="1:13" ht="18" x14ac:dyDescent="0.2">
      <c r="A7" s="115"/>
      <c r="B7" s="142" t="s">
        <v>68</v>
      </c>
      <c r="C7" s="142"/>
      <c r="D7" s="142"/>
      <c r="E7" s="142"/>
      <c r="F7" s="142" t="s">
        <v>213</v>
      </c>
      <c r="G7" s="142"/>
      <c r="H7" s="142"/>
      <c r="I7" s="142"/>
      <c r="J7" s="142" t="s">
        <v>180</v>
      </c>
      <c r="K7" s="142"/>
      <c r="L7" s="142"/>
      <c r="M7" s="142"/>
    </row>
    <row r="8" spans="1:13" ht="30.75" x14ac:dyDescent="0.25">
      <c r="A8" s="116" t="s">
        <v>46</v>
      </c>
      <c r="B8" s="6">
        <v>2013</v>
      </c>
      <c r="C8" s="7">
        <v>2014</v>
      </c>
      <c r="D8" s="8" t="s">
        <v>181</v>
      </c>
      <c r="E8" s="8" t="s">
        <v>182</v>
      </c>
      <c r="F8" s="7">
        <v>2013</v>
      </c>
      <c r="G8" s="117">
        <v>2014</v>
      </c>
      <c r="H8" s="8" t="s">
        <v>181</v>
      </c>
      <c r="I8" s="7" t="s">
        <v>182</v>
      </c>
      <c r="J8" s="7" t="s">
        <v>183</v>
      </c>
      <c r="K8" s="117" t="s">
        <v>184</v>
      </c>
      <c r="L8" s="8" t="s">
        <v>181</v>
      </c>
      <c r="M8" s="7" t="s">
        <v>182</v>
      </c>
    </row>
    <row r="9" spans="1:13" ht="22.5" customHeight="1" x14ac:dyDescent="0.25">
      <c r="A9" s="118" t="s">
        <v>47</v>
      </c>
      <c r="B9" s="35">
        <v>966701.57400000002</v>
      </c>
      <c r="C9" s="36">
        <v>1155087.2050000001</v>
      </c>
      <c r="D9" s="119">
        <f t="shared" ref="D9:D22" si="0">(C9-B9)/B9*100</f>
        <v>19.487465011616919</v>
      </c>
      <c r="E9" s="120">
        <f t="shared" ref="E9:E22" si="1">C9/C$22*100</f>
        <v>9.1683009553824508</v>
      </c>
      <c r="F9" s="35">
        <v>9985572.751000002</v>
      </c>
      <c r="G9" s="36">
        <v>10521173.09</v>
      </c>
      <c r="H9" s="119">
        <f t="shared" ref="H9:H22" si="2">(G9-F9)/F9*100</f>
        <v>5.3637417938431255</v>
      </c>
      <c r="I9" s="120">
        <f t="shared" ref="I9:I22" si="3">G9/G$22*100</f>
        <v>8.3891162948494404</v>
      </c>
      <c r="J9" s="35">
        <v>12375515.154999997</v>
      </c>
      <c r="K9" s="36">
        <v>13038048.102</v>
      </c>
      <c r="L9" s="119">
        <f t="shared" ref="L9:L22" si="4">(K9-J9)/J9*100</f>
        <v>5.3535787294666566</v>
      </c>
      <c r="M9" s="120">
        <f t="shared" ref="M9:M22" si="5">K9/K$22*100</f>
        <v>8.5683356451873518</v>
      </c>
    </row>
    <row r="10" spans="1:13" ht="22.5" customHeight="1" x14ac:dyDescent="0.25">
      <c r="A10" s="118" t="s">
        <v>196</v>
      </c>
      <c r="B10" s="35">
        <v>134841.56099999999</v>
      </c>
      <c r="C10" s="36">
        <v>129515.389</v>
      </c>
      <c r="D10" s="119">
        <f t="shared" si="0"/>
        <v>-3.949948339740736</v>
      </c>
      <c r="E10" s="120">
        <f t="shared" si="1"/>
        <v>1.0280055562605159</v>
      </c>
      <c r="F10" s="35">
        <v>1222013.8319999999</v>
      </c>
      <c r="G10" s="36">
        <v>1326251.659</v>
      </c>
      <c r="H10" s="119">
        <f t="shared" si="2"/>
        <v>8.5300038567812262</v>
      </c>
      <c r="I10" s="120">
        <f t="shared" si="3"/>
        <v>1.0574941889477083</v>
      </c>
      <c r="J10" s="35">
        <v>1480280.4879999999</v>
      </c>
      <c r="K10" s="36">
        <v>1638664.09</v>
      </c>
      <c r="L10" s="119">
        <f t="shared" si="4"/>
        <v>10.699566959366704</v>
      </c>
      <c r="M10" s="120">
        <f t="shared" si="5"/>
        <v>1.0768961598386573</v>
      </c>
    </row>
    <row r="11" spans="1:13" ht="22.5" customHeight="1" x14ac:dyDescent="0.25">
      <c r="A11" s="118" t="s">
        <v>48</v>
      </c>
      <c r="B11" s="35">
        <v>233108.84400000001</v>
      </c>
      <c r="C11" s="36">
        <v>215576.992</v>
      </c>
      <c r="D11" s="119">
        <f t="shared" si="0"/>
        <v>-7.5208866807301451</v>
      </c>
      <c r="E11" s="120">
        <f t="shared" si="1"/>
        <v>1.7111043505257033</v>
      </c>
      <c r="F11" s="35">
        <v>2527263.0820000004</v>
      </c>
      <c r="G11" s="36">
        <v>2516710.889</v>
      </c>
      <c r="H11" s="119">
        <f t="shared" si="2"/>
        <v>-0.41753441005634229</v>
      </c>
      <c r="I11" s="120">
        <f t="shared" si="3"/>
        <v>2.0067135240272833</v>
      </c>
      <c r="J11" s="35">
        <v>3065152.4760000003</v>
      </c>
      <c r="K11" s="36">
        <v>3086713.2209999994</v>
      </c>
      <c r="L11" s="119">
        <f t="shared" si="4"/>
        <v>0.70341508844401057</v>
      </c>
      <c r="M11" s="120">
        <f t="shared" si="5"/>
        <v>2.0285241096716238</v>
      </c>
    </row>
    <row r="12" spans="1:13" ht="22.5" customHeight="1" x14ac:dyDescent="0.25">
      <c r="A12" s="118" t="s">
        <v>49</v>
      </c>
      <c r="B12" s="35">
        <v>177405.99600000001</v>
      </c>
      <c r="C12" s="36">
        <v>199661.10399999999</v>
      </c>
      <c r="D12" s="119">
        <f t="shared" si="0"/>
        <v>12.544732704524812</v>
      </c>
      <c r="E12" s="120">
        <f t="shared" si="1"/>
        <v>1.5847747967703572</v>
      </c>
      <c r="F12" s="35">
        <v>1727666.4540000001</v>
      </c>
      <c r="G12" s="36">
        <v>1940585.804</v>
      </c>
      <c r="H12" s="119">
        <f t="shared" si="2"/>
        <v>12.324100494458049</v>
      </c>
      <c r="I12" s="120">
        <f t="shared" si="3"/>
        <v>1.5473369604919125</v>
      </c>
      <c r="J12" s="35">
        <v>2070984.1710000001</v>
      </c>
      <c r="K12" s="36">
        <v>2359296.4769999995</v>
      </c>
      <c r="L12" s="119">
        <f t="shared" si="4"/>
        <v>13.92151181246278</v>
      </c>
      <c r="M12" s="120">
        <f t="shared" si="5"/>
        <v>1.5504808651797406</v>
      </c>
    </row>
    <row r="13" spans="1:13" ht="22.5" customHeight="1" x14ac:dyDescent="0.25">
      <c r="A13" s="121" t="s">
        <v>50</v>
      </c>
      <c r="B13" s="35">
        <v>88115.320999999996</v>
      </c>
      <c r="C13" s="36">
        <v>75718.161999999997</v>
      </c>
      <c r="D13" s="119">
        <f t="shared" si="0"/>
        <v>-14.069243417952254</v>
      </c>
      <c r="E13" s="120">
        <f t="shared" si="1"/>
        <v>0.6009995557040243</v>
      </c>
      <c r="F13" s="35">
        <v>929552.89700000011</v>
      </c>
      <c r="G13" s="36">
        <v>845757.35199999996</v>
      </c>
      <c r="H13" s="119">
        <f t="shared" si="2"/>
        <v>-9.0146074817730515</v>
      </c>
      <c r="I13" s="120">
        <f t="shared" si="3"/>
        <v>0.67436936190087093</v>
      </c>
      <c r="J13" s="35">
        <v>1144953.773</v>
      </c>
      <c r="K13" s="36">
        <v>1054031.5979999998</v>
      </c>
      <c r="L13" s="119">
        <f t="shared" si="4"/>
        <v>-7.9411219163693065</v>
      </c>
      <c r="M13" s="120">
        <f t="shared" si="5"/>
        <v>0.69268777363321787</v>
      </c>
    </row>
    <row r="14" spans="1:13" ht="22.5" customHeight="1" x14ac:dyDescent="0.25">
      <c r="A14" s="118" t="s">
        <v>51</v>
      </c>
      <c r="B14" s="35">
        <v>997737.41299999994</v>
      </c>
      <c r="C14" s="36">
        <v>1025105.715</v>
      </c>
      <c r="D14" s="119">
        <f t="shared" si="0"/>
        <v>2.7430365588586008</v>
      </c>
      <c r="E14" s="120">
        <f t="shared" si="1"/>
        <v>8.1365958046453386</v>
      </c>
      <c r="F14" s="35">
        <v>9935011.063000001</v>
      </c>
      <c r="G14" s="36">
        <v>10282317.999000002</v>
      </c>
      <c r="H14" s="119">
        <f t="shared" si="2"/>
        <v>3.495788115359451</v>
      </c>
      <c r="I14" s="120">
        <f t="shared" si="3"/>
        <v>8.198663850157665</v>
      </c>
      <c r="J14" s="35">
        <v>11906713.965</v>
      </c>
      <c r="K14" s="36">
        <v>12514291.563999999</v>
      </c>
      <c r="L14" s="119">
        <f t="shared" si="4"/>
        <v>5.1028151073922228</v>
      </c>
      <c r="M14" s="120">
        <f t="shared" si="5"/>
        <v>8.2241336773132687</v>
      </c>
    </row>
    <row r="15" spans="1:13" ht="22.5" customHeight="1" x14ac:dyDescent="0.25">
      <c r="A15" s="118" t="s">
        <v>52</v>
      </c>
      <c r="B15" s="35">
        <v>810232.55900000001</v>
      </c>
      <c r="C15" s="36">
        <v>782122.57299999997</v>
      </c>
      <c r="D15" s="119">
        <f t="shared" si="0"/>
        <v>-3.4693725508505557</v>
      </c>
      <c r="E15" s="120">
        <f t="shared" si="1"/>
        <v>6.2079599723919374</v>
      </c>
      <c r="F15" s="35">
        <v>7613966.0470000003</v>
      </c>
      <c r="G15" s="36">
        <v>7369818.6349999988</v>
      </c>
      <c r="H15" s="119">
        <f t="shared" si="2"/>
        <v>-3.2065734269487396</v>
      </c>
      <c r="I15" s="120">
        <f t="shared" si="3"/>
        <v>5.8763661686858111</v>
      </c>
      <c r="J15" s="35">
        <v>9178848.9680000003</v>
      </c>
      <c r="K15" s="36">
        <v>9112708.6199999992</v>
      </c>
      <c r="L15" s="119">
        <f t="shared" si="4"/>
        <v>-0.72057344260249467</v>
      </c>
      <c r="M15" s="120">
        <f t="shared" si="5"/>
        <v>5.9886836957577003</v>
      </c>
    </row>
    <row r="16" spans="1:13" ht="22.5" customHeight="1" x14ac:dyDescent="0.25">
      <c r="A16" s="118" t="s">
        <v>53</v>
      </c>
      <c r="B16" s="35">
        <v>496781.90700000001</v>
      </c>
      <c r="C16" s="36">
        <v>570984.69400000002</v>
      </c>
      <c r="D16" s="119">
        <f t="shared" si="0"/>
        <v>14.936692732652199</v>
      </c>
      <c r="E16" s="120">
        <f t="shared" si="1"/>
        <v>4.5320902983328919</v>
      </c>
      <c r="F16" s="35">
        <v>5329030.1370000001</v>
      </c>
      <c r="G16" s="36">
        <v>5674318.1279999996</v>
      </c>
      <c r="H16" s="119">
        <f t="shared" si="2"/>
        <v>6.4793777127029122</v>
      </c>
      <c r="I16" s="120">
        <f t="shared" si="3"/>
        <v>4.5244493425366104</v>
      </c>
      <c r="J16" s="35">
        <v>6495279.9040000001</v>
      </c>
      <c r="K16" s="36">
        <v>6918625.4340000004</v>
      </c>
      <c r="L16" s="119">
        <f t="shared" si="4"/>
        <v>6.5177411329000705</v>
      </c>
      <c r="M16" s="120">
        <f t="shared" si="5"/>
        <v>4.5467775895648401</v>
      </c>
    </row>
    <row r="17" spans="1:13" ht="22.5" customHeight="1" x14ac:dyDescent="0.25">
      <c r="A17" s="118" t="s">
        <v>54</v>
      </c>
      <c r="B17" s="35">
        <v>3375711.5529999998</v>
      </c>
      <c r="C17" s="36">
        <v>3789957.0060000001</v>
      </c>
      <c r="D17" s="119">
        <f t="shared" si="0"/>
        <v>12.271352172606681</v>
      </c>
      <c r="E17" s="120">
        <f t="shared" si="1"/>
        <v>30.082115262430086</v>
      </c>
      <c r="F17" s="35">
        <v>33281015.726</v>
      </c>
      <c r="G17" s="36">
        <v>35902783.653999999</v>
      </c>
      <c r="H17" s="119">
        <f t="shared" si="2"/>
        <v>7.8776680062435895</v>
      </c>
      <c r="I17" s="120">
        <f t="shared" si="3"/>
        <v>28.627285646359951</v>
      </c>
      <c r="J17" s="35">
        <v>40277506.861000001</v>
      </c>
      <c r="K17" s="36">
        <v>43211016.429999992</v>
      </c>
      <c r="L17" s="119">
        <f t="shared" si="4"/>
        <v>7.2832451599442374</v>
      </c>
      <c r="M17" s="120">
        <f t="shared" si="5"/>
        <v>28.397386590800384</v>
      </c>
    </row>
    <row r="18" spans="1:13" ht="22.5" customHeight="1" x14ac:dyDescent="0.25">
      <c r="A18" s="118" t="s">
        <v>55</v>
      </c>
      <c r="B18" s="35">
        <v>1550806.912</v>
      </c>
      <c r="C18" s="36">
        <v>1648890.4339999999</v>
      </c>
      <c r="D18" s="119">
        <f t="shared" si="0"/>
        <v>6.3246766080959969</v>
      </c>
      <c r="E18" s="120">
        <f t="shared" si="1"/>
        <v>13.087776988546231</v>
      </c>
      <c r="F18" s="35">
        <v>16508730.636</v>
      </c>
      <c r="G18" s="36">
        <v>17457520.640000001</v>
      </c>
      <c r="H18" s="119">
        <f t="shared" si="2"/>
        <v>5.7472014349244285</v>
      </c>
      <c r="I18" s="120">
        <f t="shared" si="3"/>
        <v>13.919851865938121</v>
      </c>
      <c r="J18" s="35">
        <v>19772593.634</v>
      </c>
      <c r="K18" s="36">
        <v>21064157.52</v>
      </c>
      <c r="L18" s="119">
        <f t="shared" si="4"/>
        <v>6.5320913882490812</v>
      </c>
      <c r="M18" s="120">
        <f t="shared" si="5"/>
        <v>13.84292881131274</v>
      </c>
    </row>
    <row r="19" spans="1:13" ht="22.5" customHeight="1" x14ac:dyDescent="0.25">
      <c r="A19" s="118" t="s">
        <v>56</v>
      </c>
      <c r="B19" s="35">
        <v>138551.448</v>
      </c>
      <c r="C19" s="36">
        <v>174907.098</v>
      </c>
      <c r="D19" s="119">
        <f t="shared" si="0"/>
        <v>26.239819593946063</v>
      </c>
      <c r="E19" s="120">
        <f t="shared" si="1"/>
        <v>1.3882942402574463</v>
      </c>
      <c r="F19" s="35">
        <v>1103357.031</v>
      </c>
      <c r="G19" s="36">
        <v>1264470.4959999998</v>
      </c>
      <c r="H19" s="119">
        <f t="shared" si="2"/>
        <v>14.602115224115508</v>
      </c>
      <c r="I19" s="120">
        <f t="shared" si="3"/>
        <v>1.0082326325789925</v>
      </c>
      <c r="J19" s="35">
        <v>1346108.7010000001</v>
      </c>
      <c r="K19" s="36">
        <v>1551527.89</v>
      </c>
      <c r="L19" s="119">
        <f t="shared" si="4"/>
        <v>15.260222955798261</v>
      </c>
      <c r="M19" s="120">
        <f t="shared" si="5"/>
        <v>1.0196320507783718</v>
      </c>
    </row>
    <row r="20" spans="1:13" ht="22.5" customHeight="1" x14ac:dyDescent="0.25">
      <c r="A20" s="118" t="s">
        <v>57</v>
      </c>
      <c r="B20" s="35">
        <v>992303.6</v>
      </c>
      <c r="C20" s="36">
        <v>989551.10100000002</v>
      </c>
      <c r="D20" s="119">
        <f t="shared" si="0"/>
        <v>-0.27738476409840218</v>
      </c>
      <c r="E20" s="120">
        <f t="shared" si="1"/>
        <v>7.8543873271438898</v>
      </c>
      <c r="F20" s="35">
        <v>9691058.9820000008</v>
      </c>
      <c r="G20" s="36">
        <v>10615747.941</v>
      </c>
      <c r="H20" s="119">
        <f t="shared" si="2"/>
        <v>9.5416709434696401</v>
      </c>
      <c r="I20" s="120">
        <f t="shared" si="3"/>
        <v>8.4645260820300319</v>
      </c>
      <c r="J20" s="35">
        <v>11638864.948000001</v>
      </c>
      <c r="K20" s="36">
        <v>12834505.033</v>
      </c>
      <c r="L20" s="119">
        <f t="shared" si="4"/>
        <v>10.272823770546934</v>
      </c>
      <c r="M20" s="120">
        <f t="shared" si="5"/>
        <v>8.4345713485840879</v>
      </c>
    </row>
    <row r="21" spans="1:13" ht="22.5" customHeight="1" x14ac:dyDescent="0.25">
      <c r="A21" s="118" t="s">
        <v>58</v>
      </c>
      <c r="B21" s="35">
        <v>1850605.601</v>
      </c>
      <c r="C21" s="36">
        <v>1841627.6810000001</v>
      </c>
      <c r="D21" s="119">
        <f t="shared" si="0"/>
        <v>-0.48513416338676291</v>
      </c>
      <c r="E21" s="120">
        <f t="shared" si="1"/>
        <v>14.617594891609132</v>
      </c>
      <c r="F21" s="35">
        <v>18789732.631000001</v>
      </c>
      <c r="G21" s="36">
        <v>19697101.34</v>
      </c>
      <c r="H21" s="119">
        <f t="shared" si="2"/>
        <v>4.8290666334601706</v>
      </c>
      <c r="I21" s="120">
        <f t="shared" si="3"/>
        <v>15.705594081495599</v>
      </c>
      <c r="J21" s="35">
        <v>22406681.168000005</v>
      </c>
      <c r="K21" s="36">
        <v>23781882.811000004</v>
      </c>
      <c r="L21" s="119">
        <f t="shared" si="4"/>
        <v>6.1374624501016548</v>
      </c>
      <c r="M21" s="120">
        <f t="shared" si="5"/>
        <v>15.628961682378037</v>
      </c>
    </row>
    <row r="22" spans="1:13" ht="24" customHeight="1" x14ac:dyDescent="0.25">
      <c r="A22" s="122" t="s">
        <v>59</v>
      </c>
      <c r="B22" s="123">
        <v>11812904.289000001</v>
      </c>
      <c r="C22" s="97">
        <v>12598705.153999999</v>
      </c>
      <c r="D22" s="124">
        <f t="shared" si="0"/>
        <v>6.6520547849670155</v>
      </c>
      <c r="E22" s="125">
        <f t="shared" si="1"/>
        <v>100</v>
      </c>
      <c r="F22" s="123">
        <v>118643971.26900001</v>
      </c>
      <c r="G22" s="97">
        <v>125414557.627</v>
      </c>
      <c r="H22" s="124">
        <f t="shared" si="2"/>
        <v>5.7066417160372422</v>
      </c>
      <c r="I22" s="125">
        <f t="shared" si="3"/>
        <v>100</v>
      </c>
      <c r="J22" s="123">
        <v>143159484.21200001</v>
      </c>
      <c r="K22" s="97">
        <v>152165468.78999996</v>
      </c>
      <c r="L22" s="124">
        <f t="shared" si="4"/>
        <v>6.2908752623495712</v>
      </c>
      <c r="M22" s="125">
        <f t="shared" si="5"/>
        <v>100</v>
      </c>
    </row>
  </sheetData>
  <mergeCells count="4">
    <mergeCell ref="B7:E7"/>
    <mergeCell ref="F7:I7"/>
    <mergeCell ref="J7:M7"/>
    <mergeCell ref="A6:M6"/>
  </mergeCells>
  <pageMargins left="0.4" right="0.23622047244094491" top="0.7" bottom="0.35433070866141736" header="0.54" footer="0.51181102362204722"/>
  <pageSetup paperSize="9" scale="7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7:N60"/>
  <sheetViews>
    <sheetView showGridLines="0" topLeftCell="C52" workbookViewId="0">
      <selection activeCell="C23" sqref="C23"/>
    </sheetView>
  </sheetViews>
  <sheetFormatPr defaultColWidth="9.140625" defaultRowHeight="12.75" x14ac:dyDescent="0.2"/>
  <cols>
    <col min="1" max="2" width="0" hidden="1" customWidth="1"/>
    <col min="10" max="10" width="11.5703125" bestFit="1" customWidth="1"/>
    <col min="11" max="11" width="12.140625" customWidth="1"/>
  </cols>
  <sheetData>
    <row r="7" spans="9:9" x14ac:dyDescent="0.2">
      <c r="I7" s="37"/>
    </row>
    <row r="8" spans="9:9" x14ac:dyDescent="0.2">
      <c r="I8" s="37"/>
    </row>
    <row r="9" spans="9:9" x14ac:dyDescent="0.2">
      <c r="I9" s="37"/>
    </row>
    <row r="10" spans="9:9" x14ac:dyDescent="0.2">
      <c r="I10" s="37"/>
    </row>
    <row r="17" spans="3:14" ht="12.75" customHeight="1" x14ac:dyDescent="0.2"/>
    <row r="21" spans="3:14" x14ac:dyDescent="0.2">
      <c r="C21" s="130" t="s">
        <v>192</v>
      </c>
    </row>
    <row r="22" spans="3:14" x14ac:dyDescent="0.2">
      <c r="C22" s="1" t="s">
        <v>214</v>
      </c>
    </row>
    <row r="24" spans="3:14" x14ac:dyDescent="0.2">
      <c r="H24" s="37"/>
      <c r="I24" s="37"/>
    </row>
    <row r="25" spans="3:14" x14ac:dyDescent="0.2">
      <c r="H25" s="37"/>
      <c r="I25" s="37"/>
    </row>
    <row r="26" spans="3:14" x14ac:dyDescent="0.2">
      <c r="H26" s="156"/>
      <c r="I26" s="156"/>
      <c r="N26" t="s">
        <v>60</v>
      </c>
    </row>
    <row r="27" spans="3:14" x14ac:dyDescent="0.2">
      <c r="H27" s="156"/>
      <c r="I27" s="156"/>
    </row>
    <row r="28" spans="3:14" ht="12.75" customHeight="1" x14ac:dyDescent="0.2"/>
    <row r="29" spans="3:14" ht="12.75" customHeight="1" x14ac:dyDescent="0.2"/>
    <row r="30" spans="3:14" ht="9.75" customHeight="1" x14ac:dyDescent="0.2"/>
    <row r="37" spans="8:9" x14ac:dyDescent="0.2">
      <c r="H37" s="37"/>
      <c r="I37" s="37"/>
    </row>
    <row r="38" spans="8:9" x14ac:dyDescent="0.2">
      <c r="H38" s="37"/>
      <c r="I38" s="37"/>
    </row>
    <row r="39" spans="8:9" x14ac:dyDescent="0.2">
      <c r="H39" s="156"/>
      <c r="I39" s="156"/>
    </row>
    <row r="40" spans="8:9" x14ac:dyDescent="0.2">
      <c r="H40" s="156"/>
      <c r="I40" s="156"/>
    </row>
    <row r="41" spans="8:9" ht="12.75" customHeight="1" x14ac:dyDescent="0.2"/>
    <row r="42" spans="8:9" ht="13.5" customHeight="1" x14ac:dyDescent="0.2"/>
    <row r="43" spans="8:9" ht="12.75" customHeight="1" x14ac:dyDescent="0.2"/>
    <row r="49" spans="3:9" x14ac:dyDescent="0.2">
      <c r="H49" s="37"/>
      <c r="I49" s="37"/>
    </row>
    <row r="50" spans="3:9" x14ac:dyDescent="0.2">
      <c r="H50" s="37"/>
      <c r="I50" s="37"/>
    </row>
    <row r="51" spans="3:9" x14ac:dyDescent="0.2">
      <c r="H51" s="156"/>
      <c r="I51" s="156"/>
    </row>
    <row r="52" spans="3:9" x14ac:dyDescent="0.2">
      <c r="H52" s="156"/>
      <c r="I52" s="156"/>
    </row>
    <row r="55" spans="3:9" ht="15.75" customHeight="1" x14ac:dyDescent="0.2"/>
    <row r="56" spans="3:9" ht="12.75" customHeight="1" x14ac:dyDescent="0.2"/>
    <row r="57" spans="3:9" ht="12.75" customHeight="1" x14ac:dyDescent="0.2"/>
    <row r="58" spans="3:9" ht="12.75" customHeight="1" x14ac:dyDescent="0.2"/>
    <row r="60" spans="3:9" x14ac:dyDescent="0.2">
      <c r="C60" s="38"/>
    </row>
  </sheetData>
  <mergeCells count="3">
    <mergeCell ref="H26:I27"/>
    <mergeCell ref="H39:I40"/>
    <mergeCell ref="H51:I52"/>
  </mergeCells>
  <pageMargins left="0.74803149606299213" right="0.74803149606299213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showGridLines="0" zoomScale="90" zoomScaleNormal="90" workbookViewId="0">
      <selection activeCell="H26" sqref="H26"/>
    </sheetView>
  </sheetViews>
  <sheetFormatPr defaultColWidth="9.140625" defaultRowHeight="12.75" x14ac:dyDescent="0.2"/>
  <cols>
    <col min="1" max="1" width="3.140625" bestFit="1" customWidth="1"/>
    <col min="2" max="2" width="28" customWidth="1"/>
    <col min="3" max="9" width="9.140625" bestFit="1" customWidth="1"/>
    <col min="10" max="10" width="10.140625" bestFit="1" customWidth="1"/>
    <col min="11" max="12" width="11.7109375" bestFit="1" customWidth="1"/>
    <col min="13" max="13" width="7" bestFit="1" customWidth="1"/>
    <col min="14" max="14" width="7.85546875" bestFit="1" customWidth="1"/>
    <col min="15" max="15" width="11.7109375" bestFit="1" customWidth="1"/>
    <col min="16" max="16" width="6.7109375" bestFit="1" customWidth="1"/>
  </cols>
  <sheetData>
    <row r="1" spans="1:16" x14ac:dyDescent="0.2"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3" spans="1:16" x14ac:dyDescent="0.2">
      <c r="A3" s="87"/>
      <c r="B3" s="37" t="s">
        <v>179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</row>
    <row r="4" spans="1:16" s="88" customFormat="1" x14ac:dyDescent="0.2">
      <c r="A4" s="113"/>
      <c r="B4" s="134" t="s">
        <v>178</v>
      </c>
      <c r="C4" s="134" t="s">
        <v>61</v>
      </c>
      <c r="D4" s="134" t="s">
        <v>62</v>
      </c>
      <c r="E4" s="134" t="s">
        <v>63</v>
      </c>
      <c r="F4" s="134" t="s">
        <v>64</v>
      </c>
      <c r="G4" s="134" t="s">
        <v>65</v>
      </c>
      <c r="H4" s="134" t="s">
        <v>66</v>
      </c>
      <c r="I4" s="134" t="s">
        <v>1</v>
      </c>
      <c r="J4" s="134" t="s">
        <v>177</v>
      </c>
      <c r="K4" s="134" t="s">
        <v>67</v>
      </c>
      <c r="L4" s="134" t="s">
        <v>68</v>
      </c>
      <c r="M4" s="134" t="s">
        <v>69</v>
      </c>
      <c r="N4" s="134" t="s">
        <v>70</v>
      </c>
      <c r="O4" s="135" t="s">
        <v>176</v>
      </c>
      <c r="P4" s="135" t="s">
        <v>175</v>
      </c>
    </row>
    <row r="5" spans="1:16" x14ac:dyDescent="0.2">
      <c r="A5" s="126" t="s">
        <v>174</v>
      </c>
      <c r="B5" s="127" t="s">
        <v>71</v>
      </c>
      <c r="C5" s="136">
        <v>1245427.7309999999</v>
      </c>
      <c r="D5" s="136">
        <v>1151119.9210000001</v>
      </c>
      <c r="E5" s="136">
        <v>1308211.9099999999</v>
      </c>
      <c r="F5" s="136">
        <v>1246593.1240000001</v>
      </c>
      <c r="G5" s="136">
        <v>1346417.5530000001</v>
      </c>
      <c r="H5" s="136">
        <v>1234005.3149999999</v>
      </c>
      <c r="I5" s="136">
        <v>1328879.169</v>
      </c>
      <c r="J5" s="136">
        <v>1101955.1459999999</v>
      </c>
      <c r="K5" s="128">
        <v>1295186.612</v>
      </c>
      <c r="L5" s="128">
        <v>1249253.135</v>
      </c>
      <c r="M5" s="128"/>
      <c r="N5" s="128"/>
      <c r="O5" s="136">
        <f t="shared" ref="O5:O24" si="0">SUM(C5:N5)</f>
        <v>12507049.615999999</v>
      </c>
      <c r="P5" s="129">
        <f t="shared" ref="P5:P24" si="1">O5/O$26*100</f>
        <v>9.972566063905937</v>
      </c>
    </row>
    <row r="6" spans="1:16" x14ac:dyDescent="0.2">
      <c r="A6" s="126" t="s">
        <v>173</v>
      </c>
      <c r="B6" s="127" t="s">
        <v>72</v>
      </c>
      <c r="C6" s="136">
        <v>1016044.738</v>
      </c>
      <c r="D6" s="136">
        <v>1002504.189</v>
      </c>
      <c r="E6" s="136">
        <v>989006.18900000001</v>
      </c>
      <c r="F6" s="136">
        <v>1003477.696</v>
      </c>
      <c r="G6" s="136">
        <v>1025152.031</v>
      </c>
      <c r="H6" s="136">
        <v>725586.35100000002</v>
      </c>
      <c r="I6" s="136">
        <v>568164.96499999997</v>
      </c>
      <c r="J6" s="136">
        <v>630125.63199999998</v>
      </c>
      <c r="K6" s="128">
        <v>874584.78500000003</v>
      </c>
      <c r="L6" s="128">
        <v>815672.97</v>
      </c>
      <c r="M6" s="128"/>
      <c r="N6" s="128"/>
      <c r="O6" s="136">
        <f t="shared" si="0"/>
        <v>8650319.5460000001</v>
      </c>
      <c r="P6" s="129">
        <f t="shared" si="1"/>
        <v>6.8973807408602372</v>
      </c>
    </row>
    <row r="7" spans="1:16" x14ac:dyDescent="0.2">
      <c r="A7" s="126" t="s">
        <v>172</v>
      </c>
      <c r="B7" s="127" t="s">
        <v>73</v>
      </c>
      <c r="C7" s="136">
        <v>764067.44799999997</v>
      </c>
      <c r="D7" s="136">
        <v>707893.60800000001</v>
      </c>
      <c r="E7" s="136">
        <v>788581.36600000004</v>
      </c>
      <c r="F7" s="136">
        <v>837513.75</v>
      </c>
      <c r="G7" s="136">
        <v>808099.81</v>
      </c>
      <c r="H7" s="136">
        <v>828948.09499999997</v>
      </c>
      <c r="I7" s="136">
        <v>887972.89</v>
      </c>
      <c r="J7" s="136">
        <v>731121.78</v>
      </c>
      <c r="K7" s="128">
        <v>886984.85</v>
      </c>
      <c r="L7" s="128">
        <v>833759.848</v>
      </c>
      <c r="M7" s="128"/>
      <c r="N7" s="128"/>
      <c r="O7" s="136">
        <f t="shared" si="0"/>
        <v>8074943.4449999994</v>
      </c>
      <c r="P7" s="129">
        <f t="shared" si="1"/>
        <v>6.4386013840185843</v>
      </c>
    </row>
    <row r="8" spans="1:16" x14ac:dyDescent="0.2">
      <c r="A8" s="126" t="s">
        <v>171</v>
      </c>
      <c r="B8" s="127" t="s">
        <v>75</v>
      </c>
      <c r="C8" s="136">
        <v>591563.049</v>
      </c>
      <c r="D8" s="136">
        <v>604818.946</v>
      </c>
      <c r="E8" s="136">
        <v>616184.48199999996</v>
      </c>
      <c r="F8" s="136">
        <v>627489.48699999996</v>
      </c>
      <c r="G8" s="136">
        <v>619891.69499999995</v>
      </c>
      <c r="H8" s="136">
        <v>625536.27899999998</v>
      </c>
      <c r="I8" s="136">
        <v>585867.91399999999</v>
      </c>
      <c r="J8" s="136">
        <v>409698.25699999998</v>
      </c>
      <c r="K8" s="128">
        <v>583077.83299999998</v>
      </c>
      <c r="L8" s="128">
        <v>554720.46100000001</v>
      </c>
      <c r="M8" s="128"/>
      <c r="N8" s="128"/>
      <c r="O8" s="136">
        <f t="shared" si="0"/>
        <v>5818848.4029999999</v>
      </c>
      <c r="P8" s="129">
        <f t="shared" si="1"/>
        <v>4.6396913657827028</v>
      </c>
    </row>
    <row r="9" spans="1:16" x14ac:dyDescent="0.2">
      <c r="A9" s="126" t="s">
        <v>170</v>
      </c>
      <c r="B9" s="127" t="s">
        <v>76</v>
      </c>
      <c r="C9" s="136">
        <v>504641.603</v>
      </c>
      <c r="D9" s="136">
        <v>526687.59699999995</v>
      </c>
      <c r="E9" s="136">
        <v>584054.14500000002</v>
      </c>
      <c r="F9" s="136">
        <v>561357.82299999997</v>
      </c>
      <c r="G9" s="136">
        <v>516385.614</v>
      </c>
      <c r="H9" s="136">
        <v>671148.125</v>
      </c>
      <c r="I9" s="136">
        <v>569300.571</v>
      </c>
      <c r="J9" s="136">
        <v>440533.05200000003</v>
      </c>
      <c r="K9" s="128">
        <v>541979.04</v>
      </c>
      <c r="L9" s="128">
        <v>482706.11700000003</v>
      </c>
      <c r="M9" s="128"/>
      <c r="N9" s="128"/>
      <c r="O9" s="136">
        <f t="shared" si="0"/>
        <v>5398793.6869999999</v>
      </c>
      <c r="P9" s="129">
        <f t="shared" si="1"/>
        <v>4.3047583852333711</v>
      </c>
    </row>
    <row r="10" spans="1:16" x14ac:dyDescent="0.2">
      <c r="A10" s="126" t="s">
        <v>169</v>
      </c>
      <c r="B10" s="127" t="s">
        <v>74</v>
      </c>
      <c r="C10" s="136">
        <v>463858.038</v>
      </c>
      <c r="D10" s="136">
        <v>487719.12199999997</v>
      </c>
      <c r="E10" s="136">
        <v>486133.39199999999</v>
      </c>
      <c r="F10" s="136">
        <v>539776.76899999997</v>
      </c>
      <c r="G10" s="136">
        <v>533165.25600000005</v>
      </c>
      <c r="H10" s="136">
        <v>502741.96500000003</v>
      </c>
      <c r="I10" s="136">
        <v>534821.00899999996</v>
      </c>
      <c r="J10" s="136">
        <v>497249.91700000002</v>
      </c>
      <c r="K10" s="128">
        <v>533202.071</v>
      </c>
      <c r="L10" s="128">
        <v>493881.12099999998</v>
      </c>
      <c r="M10" s="128"/>
      <c r="N10" s="128"/>
      <c r="O10" s="136">
        <f t="shared" si="0"/>
        <v>5072548.66</v>
      </c>
      <c r="P10" s="129">
        <f t="shared" si="1"/>
        <v>4.0446250856407842</v>
      </c>
    </row>
    <row r="11" spans="1:16" x14ac:dyDescent="0.2">
      <c r="A11" s="126" t="s">
        <v>168</v>
      </c>
      <c r="B11" s="127" t="s">
        <v>77</v>
      </c>
      <c r="C11" s="136">
        <v>466180.74099999998</v>
      </c>
      <c r="D11" s="136">
        <v>447910.92</v>
      </c>
      <c r="E11" s="136">
        <v>439562.87599999999</v>
      </c>
      <c r="F11" s="136">
        <v>500624.23200000002</v>
      </c>
      <c r="G11" s="136">
        <v>534486.85199999996</v>
      </c>
      <c r="H11" s="136">
        <v>516466.799</v>
      </c>
      <c r="I11" s="136">
        <v>503862.761</v>
      </c>
      <c r="J11" s="136">
        <v>513805.46799999999</v>
      </c>
      <c r="K11" s="128">
        <v>581244.43500000006</v>
      </c>
      <c r="L11" s="128">
        <v>504300.90600000002</v>
      </c>
      <c r="M11" s="128"/>
      <c r="N11" s="128"/>
      <c r="O11" s="136">
        <f t="shared" si="0"/>
        <v>5008445.9900000012</v>
      </c>
      <c r="P11" s="129">
        <f t="shared" si="1"/>
        <v>3.9935124626741376</v>
      </c>
    </row>
    <row r="12" spans="1:16" x14ac:dyDescent="0.2">
      <c r="A12" s="126" t="s">
        <v>167</v>
      </c>
      <c r="B12" s="127" t="s">
        <v>78</v>
      </c>
      <c r="C12" s="136">
        <v>331779.03999999998</v>
      </c>
      <c r="D12" s="136">
        <v>347081.27399999998</v>
      </c>
      <c r="E12" s="136">
        <v>422158.29200000002</v>
      </c>
      <c r="F12" s="136">
        <v>453084.15100000001</v>
      </c>
      <c r="G12" s="136">
        <v>429025.84299999999</v>
      </c>
      <c r="H12" s="136">
        <v>377530.76400000002</v>
      </c>
      <c r="I12" s="136">
        <v>432625.24200000003</v>
      </c>
      <c r="J12" s="136">
        <v>345574.19199999998</v>
      </c>
      <c r="K12" s="128">
        <v>427709.25099999999</v>
      </c>
      <c r="L12" s="128">
        <v>395572.26899999997</v>
      </c>
      <c r="M12" s="128"/>
      <c r="N12" s="128"/>
      <c r="O12" s="136">
        <f t="shared" si="0"/>
        <v>3962140.318</v>
      </c>
      <c r="P12" s="129">
        <f t="shared" si="1"/>
        <v>3.1592347746963858</v>
      </c>
    </row>
    <row r="13" spans="1:16" x14ac:dyDescent="0.2">
      <c r="A13" s="126" t="s">
        <v>166</v>
      </c>
      <c r="B13" s="127" t="s">
        <v>160</v>
      </c>
      <c r="C13" s="136">
        <v>244100.00399999999</v>
      </c>
      <c r="D13" s="136">
        <v>230757.12599999999</v>
      </c>
      <c r="E13" s="136">
        <v>189088.48800000001</v>
      </c>
      <c r="F13" s="136">
        <v>226805.647</v>
      </c>
      <c r="G13" s="136">
        <v>298034.46100000001</v>
      </c>
      <c r="H13" s="136">
        <v>294129.56900000002</v>
      </c>
      <c r="I13" s="136">
        <v>305666.89899999998</v>
      </c>
      <c r="J13" s="136">
        <v>306146.21100000001</v>
      </c>
      <c r="K13" s="128">
        <v>480617.74900000001</v>
      </c>
      <c r="L13" s="128">
        <v>361442.10800000001</v>
      </c>
      <c r="M13" s="128"/>
      <c r="N13" s="128"/>
      <c r="O13" s="136">
        <f t="shared" si="0"/>
        <v>2936788.2619999996</v>
      </c>
      <c r="P13" s="129">
        <f t="shared" si="1"/>
        <v>2.3416645697984491</v>
      </c>
    </row>
    <row r="14" spans="1:16" x14ac:dyDescent="0.2">
      <c r="A14" s="126" t="s">
        <v>164</v>
      </c>
      <c r="B14" s="127" t="s">
        <v>165</v>
      </c>
      <c r="C14" s="136">
        <v>311924.54499999998</v>
      </c>
      <c r="D14" s="136">
        <v>279311.61700000003</v>
      </c>
      <c r="E14" s="136">
        <v>317042.67200000002</v>
      </c>
      <c r="F14" s="136">
        <v>269362.34399999998</v>
      </c>
      <c r="G14" s="136">
        <v>290941.88799999998</v>
      </c>
      <c r="H14" s="136">
        <v>292121.71500000003</v>
      </c>
      <c r="I14" s="136">
        <v>284147.38299999997</v>
      </c>
      <c r="J14" s="136">
        <v>243557.89300000001</v>
      </c>
      <c r="K14" s="128">
        <v>266157.79700000002</v>
      </c>
      <c r="L14" s="128">
        <v>284863.07699999999</v>
      </c>
      <c r="M14" s="128"/>
      <c r="N14" s="128"/>
      <c r="O14" s="136">
        <f t="shared" si="0"/>
        <v>2839430.9310000003</v>
      </c>
      <c r="P14" s="129">
        <f t="shared" si="1"/>
        <v>2.2640361566224914</v>
      </c>
    </row>
    <row r="15" spans="1:16" x14ac:dyDescent="0.2">
      <c r="A15" s="126" t="s">
        <v>162</v>
      </c>
      <c r="B15" s="127" t="s">
        <v>158</v>
      </c>
      <c r="C15" s="136">
        <v>241844.68700000001</v>
      </c>
      <c r="D15" s="136">
        <v>267759.08600000001</v>
      </c>
      <c r="E15" s="136">
        <v>256075.652</v>
      </c>
      <c r="F15" s="136">
        <v>242696.641</v>
      </c>
      <c r="G15" s="136">
        <v>238780.677</v>
      </c>
      <c r="H15" s="136">
        <v>231868.049</v>
      </c>
      <c r="I15" s="136">
        <v>225334.516</v>
      </c>
      <c r="J15" s="136">
        <v>283765.31699999998</v>
      </c>
      <c r="K15" s="128">
        <v>356570.98800000001</v>
      </c>
      <c r="L15" s="128">
        <v>369785.01199999999</v>
      </c>
      <c r="M15" s="128"/>
      <c r="N15" s="128"/>
      <c r="O15" s="136">
        <f t="shared" si="0"/>
        <v>2714480.625</v>
      </c>
      <c r="P15" s="129">
        <f t="shared" si="1"/>
        <v>2.1644063302806984</v>
      </c>
    </row>
    <row r="16" spans="1:16" x14ac:dyDescent="0.2">
      <c r="A16" s="126" t="s">
        <v>161</v>
      </c>
      <c r="B16" s="127" t="s">
        <v>80</v>
      </c>
      <c r="C16" s="136">
        <v>233189.83100000001</v>
      </c>
      <c r="D16" s="136">
        <v>281037.69900000002</v>
      </c>
      <c r="E16" s="136">
        <v>283324.37699999998</v>
      </c>
      <c r="F16" s="136">
        <v>322382.337</v>
      </c>
      <c r="G16" s="136">
        <v>280459.90000000002</v>
      </c>
      <c r="H16" s="136">
        <v>259723.63800000001</v>
      </c>
      <c r="I16" s="136">
        <v>183797.758</v>
      </c>
      <c r="J16" s="136">
        <v>259774.663</v>
      </c>
      <c r="K16" s="128">
        <v>226157.639</v>
      </c>
      <c r="L16" s="128">
        <v>311765.47600000002</v>
      </c>
      <c r="M16" s="128"/>
      <c r="N16" s="128"/>
      <c r="O16" s="136">
        <f t="shared" si="0"/>
        <v>2641613.318</v>
      </c>
      <c r="P16" s="129">
        <f t="shared" si="1"/>
        <v>2.1063051749109465</v>
      </c>
    </row>
    <row r="17" spans="1:16" x14ac:dyDescent="0.2">
      <c r="A17" s="126" t="s">
        <v>159</v>
      </c>
      <c r="B17" s="127" t="s">
        <v>153</v>
      </c>
      <c r="C17" s="136">
        <v>212474.965</v>
      </c>
      <c r="D17" s="136">
        <v>241222.14799999999</v>
      </c>
      <c r="E17" s="136">
        <v>285241.21500000003</v>
      </c>
      <c r="F17" s="136">
        <v>264965.52100000001</v>
      </c>
      <c r="G17" s="136">
        <v>277185.49300000002</v>
      </c>
      <c r="H17" s="136">
        <v>254365.19500000001</v>
      </c>
      <c r="I17" s="136">
        <v>240534.166</v>
      </c>
      <c r="J17" s="136">
        <v>241644.76199999999</v>
      </c>
      <c r="K17" s="128">
        <v>275993.22399999999</v>
      </c>
      <c r="L17" s="128">
        <v>260503.29500000001</v>
      </c>
      <c r="M17" s="128"/>
      <c r="N17" s="128"/>
      <c r="O17" s="136">
        <f t="shared" si="0"/>
        <v>2554129.9839999997</v>
      </c>
      <c r="P17" s="129">
        <f t="shared" si="1"/>
        <v>2.0365498485476716</v>
      </c>
    </row>
    <row r="18" spans="1:16" x14ac:dyDescent="0.2">
      <c r="A18" s="126" t="s">
        <v>157</v>
      </c>
      <c r="B18" s="127" t="s">
        <v>148</v>
      </c>
      <c r="C18" s="136">
        <v>211219.299</v>
      </c>
      <c r="D18" s="136">
        <v>246654.799</v>
      </c>
      <c r="E18" s="136">
        <v>261770.85399999999</v>
      </c>
      <c r="F18" s="136">
        <v>312402.90000000002</v>
      </c>
      <c r="G18" s="136">
        <v>287770.38400000002</v>
      </c>
      <c r="H18" s="136">
        <v>240729.74900000001</v>
      </c>
      <c r="I18" s="136">
        <v>231871.63099999999</v>
      </c>
      <c r="J18" s="136">
        <v>264094.87300000002</v>
      </c>
      <c r="K18" s="128">
        <v>233045.90599999999</v>
      </c>
      <c r="L18" s="128">
        <v>227867.53400000001</v>
      </c>
      <c r="M18" s="128"/>
      <c r="N18" s="128"/>
      <c r="O18" s="136">
        <f t="shared" si="0"/>
        <v>2517427.929</v>
      </c>
      <c r="P18" s="129">
        <f t="shared" si="1"/>
        <v>2.0072852594234409</v>
      </c>
    </row>
    <row r="19" spans="1:16" x14ac:dyDescent="0.2">
      <c r="A19" s="126" t="s">
        <v>155</v>
      </c>
      <c r="B19" s="127" t="s">
        <v>163</v>
      </c>
      <c r="C19" s="136">
        <v>260637.136</v>
      </c>
      <c r="D19" s="136">
        <v>243827.035</v>
      </c>
      <c r="E19" s="136">
        <v>282926.43400000001</v>
      </c>
      <c r="F19" s="136">
        <v>284127.55499999999</v>
      </c>
      <c r="G19" s="136">
        <v>263170.72899999999</v>
      </c>
      <c r="H19" s="136">
        <v>265792.58899999998</v>
      </c>
      <c r="I19" s="136">
        <v>217397.967</v>
      </c>
      <c r="J19" s="136">
        <v>208719.40299999999</v>
      </c>
      <c r="K19" s="128">
        <v>233063.69399999999</v>
      </c>
      <c r="L19" s="128">
        <v>210408.04500000001</v>
      </c>
      <c r="M19" s="128"/>
      <c r="N19" s="128"/>
      <c r="O19" s="136">
        <f t="shared" si="0"/>
        <v>2470070.5869999998</v>
      </c>
      <c r="P19" s="129">
        <f t="shared" si="1"/>
        <v>1.9695246175289833</v>
      </c>
    </row>
    <row r="20" spans="1:16" x14ac:dyDescent="0.2">
      <c r="A20" s="126" t="s">
        <v>154</v>
      </c>
      <c r="B20" s="127" t="s">
        <v>156</v>
      </c>
      <c r="C20" s="136">
        <v>237395.83</v>
      </c>
      <c r="D20" s="136">
        <v>231969.23300000001</v>
      </c>
      <c r="E20" s="136">
        <v>272253.467</v>
      </c>
      <c r="F20" s="136">
        <v>259701.55499999999</v>
      </c>
      <c r="G20" s="136">
        <v>271673.47200000001</v>
      </c>
      <c r="H20" s="136">
        <v>252151.44200000001</v>
      </c>
      <c r="I20" s="136">
        <v>242629.20199999999</v>
      </c>
      <c r="J20" s="136">
        <v>215933.14600000001</v>
      </c>
      <c r="K20" s="128">
        <v>250548.016</v>
      </c>
      <c r="L20" s="128">
        <v>220228.30900000001</v>
      </c>
      <c r="M20" s="128"/>
      <c r="N20" s="128"/>
      <c r="O20" s="136">
        <f t="shared" si="0"/>
        <v>2454483.6719999998</v>
      </c>
      <c r="P20" s="129">
        <f t="shared" si="1"/>
        <v>1.9570963035506705</v>
      </c>
    </row>
    <row r="21" spans="1:16" x14ac:dyDescent="0.2">
      <c r="A21" s="126" t="s">
        <v>152</v>
      </c>
      <c r="B21" s="127" t="s">
        <v>79</v>
      </c>
      <c r="C21" s="136">
        <v>254097.649</v>
      </c>
      <c r="D21" s="136">
        <v>204059.71599999999</v>
      </c>
      <c r="E21" s="136">
        <v>226651.03200000001</v>
      </c>
      <c r="F21" s="136">
        <v>251293.39600000001</v>
      </c>
      <c r="G21" s="136">
        <v>287583.62099999998</v>
      </c>
      <c r="H21" s="136">
        <v>235001.48499999999</v>
      </c>
      <c r="I21" s="136">
        <v>245468.4</v>
      </c>
      <c r="J21" s="136">
        <v>218796.39799999999</v>
      </c>
      <c r="K21" s="128">
        <v>240344.74900000001</v>
      </c>
      <c r="L21" s="128">
        <v>219753.34400000001</v>
      </c>
      <c r="M21" s="128"/>
      <c r="N21" s="128"/>
      <c r="O21" s="136">
        <f t="shared" si="0"/>
        <v>2383049.79</v>
      </c>
      <c r="P21" s="129">
        <f t="shared" si="1"/>
        <v>1.9001380976333508</v>
      </c>
    </row>
    <row r="22" spans="1:16" x14ac:dyDescent="0.2">
      <c r="A22" s="126" t="s">
        <v>151</v>
      </c>
      <c r="B22" s="127" t="s">
        <v>150</v>
      </c>
      <c r="C22" s="136">
        <v>211158.36300000001</v>
      </c>
      <c r="D22" s="136">
        <v>193527.85699999999</v>
      </c>
      <c r="E22" s="136">
        <v>205261.671</v>
      </c>
      <c r="F22" s="136">
        <v>240279.28599999999</v>
      </c>
      <c r="G22" s="136">
        <v>250743.288</v>
      </c>
      <c r="H22" s="136">
        <v>236928.19</v>
      </c>
      <c r="I22" s="136">
        <v>239630.24900000001</v>
      </c>
      <c r="J22" s="136">
        <v>244743.361</v>
      </c>
      <c r="K22" s="128">
        <v>280563.587</v>
      </c>
      <c r="L22" s="128">
        <v>239995.46400000001</v>
      </c>
      <c r="M22" s="128"/>
      <c r="N22" s="128"/>
      <c r="O22" s="136">
        <f t="shared" si="0"/>
        <v>2342831.3160000001</v>
      </c>
      <c r="P22" s="129">
        <f t="shared" si="1"/>
        <v>1.8680696721238379</v>
      </c>
    </row>
    <row r="23" spans="1:16" x14ac:dyDescent="0.2">
      <c r="A23" s="126" t="s">
        <v>149</v>
      </c>
      <c r="B23" s="127" t="s">
        <v>199</v>
      </c>
      <c r="C23" s="136">
        <v>180774.84</v>
      </c>
      <c r="D23" s="136">
        <v>195228.924</v>
      </c>
      <c r="E23" s="136">
        <v>232833.58300000001</v>
      </c>
      <c r="F23" s="136">
        <v>212849.97700000001</v>
      </c>
      <c r="G23" s="136">
        <v>206277.27</v>
      </c>
      <c r="H23" s="136">
        <v>185546.40100000001</v>
      </c>
      <c r="I23" s="136">
        <v>186815.71799999999</v>
      </c>
      <c r="J23" s="136">
        <v>180677.97899999999</v>
      </c>
      <c r="K23" s="128">
        <v>215768.33100000001</v>
      </c>
      <c r="L23" s="128">
        <v>215676.93799999999</v>
      </c>
      <c r="M23" s="128"/>
      <c r="N23" s="128"/>
      <c r="O23" s="136">
        <f t="shared" si="0"/>
        <v>2012449.9610000001</v>
      </c>
      <c r="P23" s="129">
        <f t="shared" si="1"/>
        <v>1.604638248232678</v>
      </c>
    </row>
    <row r="24" spans="1:16" x14ac:dyDescent="0.2">
      <c r="A24" s="126" t="s">
        <v>147</v>
      </c>
      <c r="B24" s="127" t="s">
        <v>203</v>
      </c>
      <c r="C24" s="136">
        <v>160546.11300000001</v>
      </c>
      <c r="D24" s="136">
        <v>168125.39199999999</v>
      </c>
      <c r="E24" s="136">
        <v>166513.08300000001</v>
      </c>
      <c r="F24" s="136">
        <v>186182.473</v>
      </c>
      <c r="G24" s="136">
        <v>191583.068</v>
      </c>
      <c r="H24" s="136">
        <v>189311.927</v>
      </c>
      <c r="I24" s="136">
        <v>210228.639</v>
      </c>
      <c r="J24" s="136">
        <v>175448.807</v>
      </c>
      <c r="K24" s="128">
        <v>239742.8</v>
      </c>
      <c r="L24" s="128">
        <v>186859.06</v>
      </c>
      <c r="M24" s="128"/>
      <c r="N24" s="128"/>
      <c r="O24" s="136">
        <f t="shared" si="0"/>
        <v>1874541.362</v>
      </c>
      <c r="P24" s="129">
        <f t="shared" si="1"/>
        <v>1.4946760543873112</v>
      </c>
    </row>
    <row r="25" spans="1:16" x14ac:dyDescent="0.2">
      <c r="A25" s="114"/>
      <c r="B25" s="157" t="s">
        <v>146</v>
      </c>
      <c r="C25" s="157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136">
        <f>SUM(O5:O24)</f>
        <v>84234387.40200001</v>
      </c>
      <c r="P25" s="137">
        <f>SUM(P5:P24)</f>
        <v>67.164760595852655</v>
      </c>
    </row>
    <row r="26" spans="1:16" ht="13.5" customHeight="1" x14ac:dyDescent="0.2">
      <c r="A26" s="114"/>
      <c r="B26" s="158" t="s">
        <v>145</v>
      </c>
      <c r="C26" s="158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136">
        <v>125414557.65599997</v>
      </c>
      <c r="P26" s="128">
        <f>O26/O$26*100</f>
        <v>100</v>
      </c>
    </row>
    <row r="27" spans="1:16" x14ac:dyDescent="0.2">
      <c r="B27" s="139" t="s">
        <v>197</v>
      </c>
    </row>
    <row r="28" spans="1:16" x14ac:dyDescent="0.2">
      <c r="B28" s="37"/>
    </row>
  </sheetData>
  <mergeCells count="2">
    <mergeCell ref="B25:C25"/>
    <mergeCell ref="B26:C26"/>
  </mergeCells>
  <pageMargins left="0.31" right="0.36" top="0.98425196850393704" bottom="0.98425196850393704" header="0.51181102362204722" footer="0.51181102362204722"/>
  <pageSetup paperSize="9" scale="75" orientation="landscape" r:id="rId1"/>
  <headerFooter alignWithMargins="0"/>
  <ignoredErrors>
    <ignoredError sqref="P2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2:A23"/>
  <sheetViews>
    <sheetView showGridLines="0" topLeftCell="A13" zoomScaleNormal="100" workbookViewId="0">
      <selection activeCell="A24" sqref="A24"/>
    </sheetView>
  </sheetViews>
  <sheetFormatPr defaultColWidth="9.140625" defaultRowHeight="12.75" x14ac:dyDescent="0.2"/>
  <sheetData>
    <row r="22" spans="1:1" x14ac:dyDescent="0.2">
      <c r="A22" t="s">
        <v>190</v>
      </c>
    </row>
    <row r="23" spans="1:1" x14ac:dyDescent="0.2">
      <c r="A23" s="87" t="s">
        <v>233</v>
      </c>
    </row>
  </sheetData>
  <pageMargins left="0.75" right="0.75" top="1" bottom="1" header="0.5" footer="0.5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7"/>
  <sheetViews>
    <sheetView showGridLines="0" workbookViewId="0">
      <selection activeCell="J32" sqref="J32"/>
    </sheetView>
  </sheetViews>
  <sheetFormatPr defaultColWidth="9.140625" defaultRowHeight="12.75" x14ac:dyDescent="0.2"/>
  <cols>
    <col min="5" max="5" width="10.5703125" customWidth="1"/>
  </cols>
  <sheetData>
    <row r="1" spans="2:2" ht="15" x14ac:dyDescent="0.25">
      <c r="B1" s="39" t="s">
        <v>3</v>
      </c>
    </row>
    <row r="2" spans="2:2" ht="15" x14ac:dyDescent="0.25">
      <c r="B2" s="39" t="s">
        <v>81</v>
      </c>
    </row>
    <row r="13" spans="2:2" ht="12.75" customHeight="1" x14ac:dyDescent="0.2"/>
    <row r="30" ht="12.75" customHeight="1" x14ac:dyDescent="0.2"/>
    <row r="46" ht="12.75" customHeight="1" x14ac:dyDescent="0.2"/>
    <row r="60" ht="12.75" customHeight="1" x14ac:dyDescent="0.2"/>
    <row r="80" ht="12.75" customHeight="1" x14ac:dyDescent="0.2"/>
    <row r="84" ht="3.75" customHeight="1" x14ac:dyDescent="0.2"/>
    <row r="95" ht="12.75" customHeight="1" x14ac:dyDescent="0.2"/>
    <row r="105" spans="1:1" ht="3.75" customHeight="1" x14ac:dyDescent="0.2"/>
    <row r="112" spans="1:1" x14ac:dyDescent="0.2">
      <c r="A112" s="38"/>
    </row>
    <row r="113" ht="12.75" customHeight="1" x14ac:dyDescent="0.2"/>
    <row r="127" ht="12.75" customHeight="1" x14ac:dyDescent="0.2"/>
  </sheetData>
  <pageMargins left="0.19685039370078741" right="0.19685039370078741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SEKTÖR (U S D)</vt:lpstr>
      <vt:lpstr>Seçilmiş İstatistikler</vt:lpstr>
      <vt:lpstr>SEKTÖR (TL)</vt:lpstr>
      <vt:lpstr>USDvsTL</vt:lpstr>
      <vt:lpstr>GEN.SEK.</vt:lpstr>
      <vt:lpstr>Toplam İhracat Grafik</vt:lpstr>
      <vt:lpstr>ÜLKE</vt:lpstr>
      <vt:lpstr>KARŞL.</vt:lpstr>
      <vt:lpstr>SEKT1</vt:lpstr>
      <vt:lpstr>SEKT2 </vt:lpstr>
      <vt:lpstr>SEKT3 </vt:lpstr>
      <vt:lpstr>SEKT4 </vt:lpstr>
      <vt:lpstr>SEKT5 </vt:lpstr>
      <vt:lpstr>2002-2014 AYLIK İHR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Kübra  Ulutaş</dc:creator>
  <cp:lastModifiedBy>Metin TABALU</cp:lastModifiedBy>
  <cp:lastPrinted>2014-11-01T04:51:12Z</cp:lastPrinted>
  <dcterms:created xsi:type="dcterms:W3CDTF">2013-08-01T04:41:02Z</dcterms:created>
  <dcterms:modified xsi:type="dcterms:W3CDTF">2014-11-01T07:05:56Z</dcterms:modified>
</cp:coreProperties>
</file>